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EL\Desktop\Pracov 25.11.2017\nové!!!!!!\Rozpočet prázdný\"/>
    </mc:Choice>
  </mc:AlternateContent>
  <bookViews>
    <workbookView xWindow="0" yWindow="0" windowWidth="21570" windowHeight="7965"/>
  </bookViews>
  <sheets>
    <sheet name="Stavební rozpočet" sheetId="1" r:id="rId1"/>
  </sheets>
  <calcPr calcId="162913"/>
</workbook>
</file>

<file path=xl/calcChain.xml><?xml version="1.0" encoding="utf-8"?>
<calcChain xmlns="http://schemas.openxmlformats.org/spreadsheetml/2006/main">
  <c r="AD14" i="1" l="1"/>
  <c r="AD16" i="1"/>
  <c r="H16" i="1" s="1"/>
  <c r="AD19" i="1"/>
  <c r="H19" i="1" s="1"/>
  <c r="AD22" i="1"/>
  <c r="AD25" i="1"/>
  <c r="H25" i="1" s="1"/>
  <c r="AD27" i="1"/>
  <c r="H27" i="1" s="1"/>
  <c r="AD29" i="1"/>
  <c r="H29" i="1" s="1"/>
  <c r="AD31" i="1"/>
  <c r="AD33" i="1"/>
  <c r="H33" i="1" s="1"/>
  <c r="AD36" i="1"/>
  <c r="H36" i="1" s="1"/>
  <c r="AD38" i="1"/>
  <c r="H38" i="1" s="1"/>
  <c r="AD40" i="1"/>
  <c r="AD42" i="1"/>
  <c r="H42" i="1" s="1"/>
  <c r="AD44" i="1"/>
  <c r="H44" i="1" s="1"/>
  <c r="AD46" i="1"/>
  <c r="AL46" i="1" s="1"/>
  <c r="AD49" i="1"/>
  <c r="H49" i="1" s="1"/>
  <c r="H48" i="1" s="1"/>
  <c r="AD52" i="1"/>
  <c r="H52" i="1" s="1"/>
  <c r="AD54" i="1"/>
  <c r="H54" i="1" s="1"/>
  <c r="AD56" i="1"/>
  <c r="AD58" i="1"/>
  <c r="H58" i="1" s="1"/>
  <c r="AD60" i="1"/>
  <c r="H60" i="1" s="1"/>
  <c r="AD62" i="1"/>
  <c r="H62" i="1" s="1"/>
  <c r="AD64" i="1"/>
  <c r="AD65" i="1"/>
  <c r="H65" i="1" s="1"/>
  <c r="AD66" i="1"/>
  <c r="H66" i="1" s="1"/>
  <c r="AD68" i="1"/>
  <c r="H68" i="1" s="1"/>
  <c r="AD70" i="1"/>
  <c r="AD72" i="1"/>
  <c r="H72" i="1" s="1"/>
  <c r="AD74" i="1"/>
  <c r="H74" i="1" s="1"/>
  <c r="AD76" i="1"/>
  <c r="H76" i="1" s="1"/>
  <c r="AD78" i="1"/>
  <c r="AD80" i="1"/>
  <c r="H80" i="1" s="1"/>
  <c r="AD83" i="1"/>
  <c r="H83" i="1" s="1"/>
  <c r="AD85" i="1"/>
  <c r="AD87" i="1"/>
  <c r="AD89" i="1"/>
  <c r="AD92" i="1"/>
  <c r="AD95" i="1"/>
  <c r="H95" i="1" s="1"/>
  <c r="AD97" i="1"/>
  <c r="AD99" i="1"/>
  <c r="H99" i="1" s="1"/>
  <c r="AD101" i="1"/>
  <c r="AD103" i="1"/>
  <c r="H103" i="1" s="1"/>
  <c r="AD107" i="1"/>
  <c r="H107" i="1" s="1"/>
  <c r="AD109" i="1"/>
  <c r="H109" i="1" s="1"/>
  <c r="AD111" i="1"/>
  <c r="AD113" i="1"/>
  <c r="H113" i="1" s="1"/>
  <c r="AD116" i="1"/>
  <c r="AD118" i="1"/>
  <c r="H118" i="1" s="1"/>
  <c r="AD121" i="1"/>
  <c r="H121" i="1" s="1"/>
  <c r="AD123" i="1"/>
  <c r="AD125" i="1"/>
  <c r="H125" i="1" s="1"/>
  <c r="AD127" i="1"/>
  <c r="H127" i="1" s="1"/>
  <c r="AD129" i="1"/>
  <c r="AD132" i="1"/>
  <c r="AD133" i="1"/>
  <c r="H133" i="1" s="1"/>
  <c r="AD134" i="1"/>
  <c r="AD135" i="1"/>
  <c r="H135" i="1" s="1"/>
  <c r="AD136" i="1"/>
  <c r="AD137" i="1"/>
  <c r="H137" i="1" s="1"/>
  <c r="AD138" i="1"/>
  <c r="H138" i="1" s="1"/>
  <c r="AD140" i="1"/>
  <c r="H140" i="1" s="1"/>
  <c r="AD141" i="1"/>
  <c r="H141" i="1" s="1"/>
  <c r="AD142" i="1"/>
  <c r="H142" i="1" s="1"/>
  <c r="AD143" i="1"/>
  <c r="H143" i="1" s="1"/>
  <c r="AD144" i="1"/>
  <c r="AL144" i="1" s="1"/>
  <c r="AD145" i="1"/>
  <c r="H145" i="1" s="1"/>
  <c r="AD146" i="1"/>
  <c r="H146" i="1" s="1"/>
  <c r="AD148" i="1"/>
  <c r="H148" i="1" s="1"/>
  <c r="H147" i="1" s="1"/>
  <c r="AD151" i="1"/>
  <c r="AD154" i="1"/>
  <c r="H154" i="1" s="1"/>
  <c r="AD155" i="1"/>
  <c r="H155" i="1" s="1"/>
  <c r="AD156" i="1"/>
  <c r="AD157" i="1"/>
  <c r="H157" i="1" s="1"/>
  <c r="AD158" i="1"/>
  <c r="H158" i="1" s="1"/>
  <c r="AD159" i="1"/>
  <c r="H159" i="1" s="1"/>
  <c r="J14" i="1"/>
  <c r="AA14" i="1" s="1"/>
  <c r="J16" i="1"/>
  <c r="J19" i="1"/>
  <c r="J22" i="1"/>
  <c r="J25" i="1"/>
  <c r="J27" i="1"/>
  <c r="AA27" i="1" s="1"/>
  <c r="J29" i="1"/>
  <c r="AA29" i="1" s="1"/>
  <c r="J31" i="1"/>
  <c r="AA31" i="1" s="1"/>
  <c r="J33" i="1"/>
  <c r="AA33" i="1" s="1"/>
  <c r="J36" i="1"/>
  <c r="J38" i="1"/>
  <c r="J40" i="1"/>
  <c r="AA40" i="1" s="1"/>
  <c r="J42" i="1"/>
  <c r="J44" i="1"/>
  <c r="AA44" i="1" s="1"/>
  <c r="J46" i="1"/>
  <c r="J49" i="1"/>
  <c r="AA49" i="1" s="1"/>
  <c r="AJ48" i="1" s="1"/>
  <c r="J52" i="1"/>
  <c r="AA52" i="1" s="1"/>
  <c r="J54" i="1"/>
  <c r="J56" i="1"/>
  <c r="J58" i="1"/>
  <c r="AA58" i="1" s="1"/>
  <c r="J60" i="1"/>
  <c r="J62" i="1"/>
  <c r="AA62" i="1" s="1"/>
  <c r="J64" i="1"/>
  <c r="J65" i="1"/>
  <c r="AA65" i="1" s="1"/>
  <c r="J66" i="1"/>
  <c r="AA66" i="1" s="1"/>
  <c r="J68" i="1"/>
  <c r="AA68" i="1" s="1"/>
  <c r="J70" i="1"/>
  <c r="J72" i="1"/>
  <c r="AA72" i="1" s="1"/>
  <c r="J74" i="1"/>
  <c r="J76" i="1"/>
  <c r="AA76" i="1" s="1"/>
  <c r="J78" i="1"/>
  <c r="J80" i="1"/>
  <c r="AA80" i="1" s="1"/>
  <c r="J83" i="1"/>
  <c r="AA83" i="1" s="1"/>
  <c r="J85" i="1"/>
  <c r="AA85" i="1" s="1"/>
  <c r="J87" i="1"/>
  <c r="J89" i="1"/>
  <c r="AA89" i="1" s="1"/>
  <c r="J92" i="1"/>
  <c r="AA92" i="1" s="1"/>
  <c r="J95" i="1"/>
  <c r="AA95" i="1" s="1"/>
  <c r="J97" i="1"/>
  <c r="J99" i="1"/>
  <c r="J101" i="1"/>
  <c r="AA101" i="1" s="1"/>
  <c r="J103" i="1"/>
  <c r="AA103" i="1" s="1"/>
  <c r="J107" i="1"/>
  <c r="AA107" i="1" s="1"/>
  <c r="J109" i="1"/>
  <c r="AA109" i="1" s="1"/>
  <c r="J111" i="1"/>
  <c r="AA111" i="1" s="1"/>
  <c r="J113" i="1"/>
  <c r="AA113" i="1" s="1"/>
  <c r="J116" i="1"/>
  <c r="J118" i="1"/>
  <c r="J121" i="1"/>
  <c r="J123" i="1"/>
  <c r="AA123" i="1" s="1"/>
  <c r="J125" i="1"/>
  <c r="J127" i="1"/>
  <c r="AA127" i="1" s="1"/>
  <c r="J129" i="1"/>
  <c r="AA129" i="1" s="1"/>
  <c r="J132" i="1"/>
  <c r="J133" i="1"/>
  <c r="AA133" i="1" s="1"/>
  <c r="J134" i="1"/>
  <c r="AA134" i="1" s="1"/>
  <c r="J135" i="1"/>
  <c r="J136" i="1"/>
  <c r="AA136" i="1" s="1"/>
  <c r="J137" i="1"/>
  <c r="J138" i="1"/>
  <c r="AA138" i="1" s="1"/>
  <c r="J140" i="1"/>
  <c r="AA140" i="1" s="1"/>
  <c r="J141" i="1"/>
  <c r="J142" i="1"/>
  <c r="AA142" i="1" s="1"/>
  <c r="J143" i="1"/>
  <c r="J144" i="1"/>
  <c r="AA144" i="1" s="1"/>
  <c r="J145" i="1"/>
  <c r="AA145" i="1" s="1"/>
  <c r="J146" i="1"/>
  <c r="J148" i="1"/>
  <c r="AA148" i="1" s="1"/>
  <c r="AJ147" i="1" s="1"/>
  <c r="J151" i="1"/>
  <c r="AA151" i="1" s="1"/>
  <c r="AJ150" i="1" s="1"/>
  <c r="J154" i="1"/>
  <c r="AA154" i="1" s="1"/>
  <c r="J155" i="1"/>
  <c r="J156" i="1"/>
  <c r="AA156" i="1" s="1"/>
  <c r="J157" i="1"/>
  <c r="AA157" i="1" s="1"/>
  <c r="J158" i="1"/>
  <c r="J159" i="1"/>
  <c r="L14" i="1"/>
  <c r="L16" i="1"/>
  <c r="L19" i="1"/>
  <c r="L18" i="1" s="1"/>
  <c r="L22" i="1"/>
  <c r="L21" i="1"/>
  <c r="L25" i="1"/>
  <c r="L27" i="1"/>
  <c r="L29" i="1"/>
  <c r="L31" i="1"/>
  <c r="L33" i="1"/>
  <c r="L36" i="1"/>
  <c r="L38" i="1"/>
  <c r="L40" i="1"/>
  <c r="L42" i="1"/>
  <c r="L44" i="1"/>
  <c r="L46" i="1"/>
  <c r="L49" i="1"/>
  <c r="L48" i="1" s="1"/>
  <c r="L52" i="1"/>
  <c r="L54" i="1"/>
  <c r="L56" i="1"/>
  <c r="L58" i="1"/>
  <c r="L60" i="1"/>
  <c r="L62" i="1"/>
  <c r="L64" i="1"/>
  <c r="L65" i="1"/>
  <c r="L66" i="1"/>
  <c r="L68" i="1"/>
  <c r="L70" i="1"/>
  <c r="L72" i="1"/>
  <c r="L74" i="1"/>
  <c r="L76" i="1"/>
  <c r="L78" i="1"/>
  <c r="L80" i="1"/>
  <c r="L83" i="1"/>
  <c r="L85" i="1"/>
  <c r="L87" i="1"/>
  <c r="L89" i="1"/>
  <c r="L92" i="1"/>
  <c r="L95" i="1"/>
  <c r="L97" i="1"/>
  <c r="L99" i="1"/>
  <c r="L101" i="1"/>
  <c r="L103" i="1"/>
  <c r="L107" i="1"/>
  <c r="L109" i="1"/>
  <c r="L111" i="1"/>
  <c r="L113" i="1"/>
  <c r="L116" i="1"/>
  <c r="L118" i="1"/>
  <c r="L121" i="1"/>
  <c r="L123" i="1"/>
  <c r="L125" i="1"/>
  <c r="L127" i="1"/>
  <c r="L129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8" i="1"/>
  <c r="L147" i="1" s="1"/>
  <c r="L151" i="1"/>
  <c r="L150" i="1" s="1"/>
  <c r="L154" i="1"/>
  <c r="L155" i="1"/>
  <c r="L156" i="1"/>
  <c r="L157" i="1"/>
  <c r="L158" i="1"/>
  <c r="L159" i="1"/>
  <c r="N14" i="1"/>
  <c r="N16" i="1"/>
  <c r="S13" i="1"/>
  <c r="U13" i="1"/>
  <c r="W13" i="1"/>
  <c r="Y14" i="1"/>
  <c r="Y16" i="1"/>
  <c r="Z14" i="1"/>
  <c r="Z16" i="1"/>
  <c r="AE14" i="1"/>
  <c r="AM14" i="1" s="1"/>
  <c r="AE16" i="1"/>
  <c r="AM16" i="1" s="1"/>
  <c r="AL16" i="1"/>
  <c r="N19" i="1"/>
  <c r="O18" i="1" s="1"/>
  <c r="S18" i="1"/>
  <c r="U18" i="1"/>
  <c r="W18" i="1"/>
  <c r="Y19" i="1"/>
  <c r="AH18" i="1" s="1"/>
  <c r="Z19" i="1"/>
  <c r="AI18" i="1" s="1"/>
  <c r="AA19" i="1"/>
  <c r="AJ18" i="1" s="1"/>
  <c r="AE19" i="1"/>
  <c r="AM19" i="1" s="1"/>
  <c r="AL19" i="1"/>
  <c r="N22" i="1"/>
  <c r="O21" i="1" s="1"/>
  <c r="S21" i="1"/>
  <c r="U21" i="1"/>
  <c r="W21" i="1"/>
  <c r="Y22" i="1"/>
  <c r="AH21" i="1" s="1"/>
  <c r="Z22" i="1"/>
  <c r="AI21" i="1" s="1"/>
  <c r="AE22" i="1"/>
  <c r="AM22" i="1" s="1"/>
  <c r="N25" i="1"/>
  <c r="N27" i="1"/>
  <c r="N29" i="1"/>
  <c r="N31" i="1"/>
  <c r="N33" i="1"/>
  <c r="S24" i="1"/>
  <c r="U24" i="1"/>
  <c r="W24" i="1"/>
  <c r="Y25" i="1"/>
  <c r="Y27" i="1"/>
  <c r="Y29" i="1"/>
  <c r="Y31" i="1"/>
  <c r="Y33" i="1"/>
  <c r="Z25" i="1"/>
  <c r="Z27" i="1"/>
  <c r="Z29" i="1"/>
  <c r="Z31" i="1"/>
  <c r="Z33" i="1"/>
  <c r="AE25" i="1"/>
  <c r="AM25" i="1" s="1"/>
  <c r="AE27" i="1"/>
  <c r="AM27" i="1" s="1"/>
  <c r="AL27" i="1"/>
  <c r="AE29" i="1"/>
  <c r="AM29" i="1" s="1"/>
  <c r="AE31" i="1"/>
  <c r="AM31" i="1" s="1"/>
  <c r="AE33" i="1"/>
  <c r="AM33" i="1" s="1"/>
  <c r="N36" i="1"/>
  <c r="N38" i="1"/>
  <c r="N40" i="1"/>
  <c r="N42" i="1"/>
  <c r="N44" i="1"/>
  <c r="Q35" i="1"/>
  <c r="U35" i="1"/>
  <c r="W35" i="1"/>
  <c r="Y36" i="1"/>
  <c r="Y38" i="1"/>
  <c r="Y40" i="1"/>
  <c r="Y42" i="1"/>
  <c r="Y44" i="1"/>
  <c r="Y46" i="1"/>
  <c r="Z36" i="1"/>
  <c r="Z38" i="1"/>
  <c r="Z40" i="1"/>
  <c r="Z42" i="1"/>
  <c r="Z44" i="1"/>
  <c r="Z46" i="1"/>
  <c r="AA36" i="1"/>
  <c r="AE36" i="1"/>
  <c r="AM36" i="1" s="1"/>
  <c r="AL36" i="1"/>
  <c r="AE38" i="1"/>
  <c r="AM38" i="1" s="1"/>
  <c r="AE40" i="1"/>
  <c r="AM40" i="1" s="1"/>
  <c r="AE42" i="1"/>
  <c r="AM42" i="1" s="1"/>
  <c r="AE44" i="1"/>
  <c r="AM44" i="1" s="1"/>
  <c r="AL44" i="1"/>
  <c r="AE46" i="1"/>
  <c r="AM46" i="1" s="1"/>
  <c r="N49" i="1"/>
  <c r="O48" i="1" s="1"/>
  <c r="Q48" i="1"/>
  <c r="U48" i="1"/>
  <c r="W48" i="1"/>
  <c r="Y49" i="1"/>
  <c r="AH48" i="1" s="1"/>
  <c r="Z49" i="1"/>
  <c r="AI48" i="1" s="1"/>
  <c r="AE49" i="1"/>
  <c r="AM49" i="1" s="1"/>
  <c r="N52" i="1"/>
  <c r="N54" i="1"/>
  <c r="N56" i="1"/>
  <c r="N58" i="1"/>
  <c r="N60" i="1"/>
  <c r="N62" i="1"/>
  <c r="N64" i="1"/>
  <c r="N65" i="1"/>
  <c r="N66" i="1"/>
  <c r="N68" i="1"/>
  <c r="N70" i="1"/>
  <c r="N72" i="1"/>
  <c r="N74" i="1"/>
  <c r="N76" i="1"/>
  <c r="N78" i="1"/>
  <c r="Q51" i="1"/>
  <c r="U51" i="1"/>
  <c r="W51" i="1"/>
  <c r="Y52" i="1"/>
  <c r="Y54" i="1"/>
  <c r="Y56" i="1"/>
  <c r="Y58" i="1"/>
  <c r="Y60" i="1"/>
  <c r="Y62" i="1"/>
  <c r="Y64" i="1"/>
  <c r="Y65" i="1"/>
  <c r="Y66" i="1"/>
  <c r="Y68" i="1"/>
  <c r="Y70" i="1"/>
  <c r="Y72" i="1"/>
  <c r="Y74" i="1"/>
  <c r="Y76" i="1"/>
  <c r="Y78" i="1"/>
  <c r="Y80" i="1"/>
  <c r="Z52" i="1"/>
  <c r="Z54" i="1"/>
  <c r="Z56" i="1"/>
  <c r="Z58" i="1"/>
  <c r="Z60" i="1"/>
  <c r="Z62" i="1"/>
  <c r="Z64" i="1"/>
  <c r="Z65" i="1"/>
  <c r="Z66" i="1"/>
  <c r="Z68" i="1"/>
  <c r="Z70" i="1"/>
  <c r="Z72" i="1"/>
  <c r="Z74" i="1"/>
  <c r="Z76" i="1"/>
  <c r="Z78" i="1"/>
  <c r="Z80" i="1"/>
  <c r="AE52" i="1"/>
  <c r="AM52" i="1" s="1"/>
  <c r="AE54" i="1"/>
  <c r="AM54" i="1" s="1"/>
  <c r="AE56" i="1"/>
  <c r="AM56" i="1" s="1"/>
  <c r="AE58" i="1"/>
  <c r="AM58" i="1" s="1"/>
  <c r="AE60" i="1"/>
  <c r="AM60" i="1" s="1"/>
  <c r="AE62" i="1"/>
  <c r="AM62" i="1" s="1"/>
  <c r="AE64" i="1"/>
  <c r="AM64" i="1" s="1"/>
  <c r="AE65" i="1"/>
  <c r="AM65" i="1" s="1"/>
  <c r="AE66" i="1"/>
  <c r="AM66" i="1" s="1"/>
  <c r="AL66" i="1"/>
  <c r="AE68" i="1"/>
  <c r="AM68" i="1" s="1"/>
  <c r="AE70" i="1"/>
  <c r="AM70" i="1" s="1"/>
  <c r="AE72" i="1"/>
  <c r="AM72" i="1" s="1"/>
  <c r="AE74" i="1"/>
  <c r="AM74" i="1" s="1"/>
  <c r="AE76" i="1"/>
  <c r="AM76" i="1" s="1"/>
  <c r="AE78" i="1"/>
  <c r="AM78" i="1" s="1"/>
  <c r="AE80" i="1"/>
  <c r="AM80" i="1" s="1"/>
  <c r="N83" i="1"/>
  <c r="N85" i="1"/>
  <c r="N87" i="1"/>
  <c r="Q82" i="1"/>
  <c r="U82" i="1"/>
  <c r="W82" i="1"/>
  <c r="Y83" i="1"/>
  <c r="Y85" i="1"/>
  <c r="Y87" i="1"/>
  <c r="Y89" i="1"/>
  <c r="Z83" i="1"/>
  <c r="Z85" i="1"/>
  <c r="Z87" i="1"/>
  <c r="Z89" i="1"/>
  <c r="AE83" i="1"/>
  <c r="AM83" i="1" s="1"/>
  <c r="AE85" i="1"/>
  <c r="AM85" i="1" s="1"/>
  <c r="AE87" i="1"/>
  <c r="AM87" i="1" s="1"/>
  <c r="AE89" i="1"/>
  <c r="AM89" i="1" s="1"/>
  <c r="N92" i="1"/>
  <c r="N95" i="1"/>
  <c r="N97" i="1"/>
  <c r="N99" i="1"/>
  <c r="N101" i="1"/>
  <c r="N103" i="1"/>
  <c r="N107" i="1"/>
  <c r="N109" i="1"/>
  <c r="N111" i="1"/>
  <c r="Q91" i="1"/>
  <c r="U91" i="1"/>
  <c r="W91" i="1"/>
  <c r="Y92" i="1"/>
  <c r="Y95" i="1"/>
  <c r="Y97" i="1"/>
  <c r="Y99" i="1"/>
  <c r="Y101" i="1"/>
  <c r="Y103" i="1"/>
  <c r="Y107" i="1"/>
  <c r="Y109" i="1"/>
  <c r="Y111" i="1"/>
  <c r="Y113" i="1"/>
  <c r="Z92" i="1"/>
  <c r="Z95" i="1"/>
  <c r="Z97" i="1"/>
  <c r="Z99" i="1"/>
  <c r="Z101" i="1"/>
  <c r="Z103" i="1"/>
  <c r="Z107" i="1"/>
  <c r="Z109" i="1"/>
  <c r="Z111" i="1"/>
  <c r="Z113" i="1"/>
  <c r="AA97" i="1"/>
  <c r="AE92" i="1"/>
  <c r="AM92" i="1" s="1"/>
  <c r="AE95" i="1"/>
  <c r="AM95" i="1" s="1"/>
  <c r="AL95" i="1"/>
  <c r="AE97" i="1"/>
  <c r="AM97" i="1" s="1"/>
  <c r="AE99" i="1"/>
  <c r="AM99" i="1" s="1"/>
  <c r="AE101" i="1"/>
  <c r="AM101" i="1" s="1"/>
  <c r="AE103" i="1"/>
  <c r="AM103" i="1" s="1"/>
  <c r="AE107" i="1"/>
  <c r="AM107" i="1" s="1"/>
  <c r="AE109" i="1"/>
  <c r="AM109" i="1" s="1"/>
  <c r="AE111" i="1"/>
  <c r="AM111" i="1" s="1"/>
  <c r="AE113" i="1"/>
  <c r="AM113" i="1" s="1"/>
  <c r="N116" i="1"/>
  <c r="N118" i="1"/>
  <c r="Q115" i="1"/>
  <c r="U115" i="1"/>
  <c r="W115" i="1"/>
  <c r="Y116" i="1"/>
  <c r="Y118" i="1"/>
  <c r="Z116" i="1"/>
  <c r="Z118" i="1"/>
  <c r="AA116" i="1"/>
  <c r="AE116" i="1"/>
  <c r="AM116" i="1" s="1"/>
  <c r="AE118" i="1"/>
  <c r="AM118" i="1" s="1"/>
  <c r="N121" i="1"/>
  <c r="N123" i="1"/>
  <c r="N125" i="1"/>
  <c r="N127" i="1"/>
  <c r="N129" i="1"/>
  <c r="S120" i="1"/>
  <c r="U120" i="1"/>
  <c r="W120" i="1"/>
  <c r="Y121" i="1"/>
  <c r="Y123" i="1"/>
  <c r="Y125" i="1"/>
  <c r="Y127" i="1"/>
  <c r="Y129" i="1"/>
  <c r="Z121" i="1"/>
  <c r="Z123" i="1"/>
  <c r="Z125" i="1"/>
  <c r="Z127" i="1"/>
  <c r="Z129" i="1"/>
  <c r="AE121" i="1"/>
  <c r="AM121" i="1" s="1"/>
  <c r="AE123" i="1"/>
  <c r="AM123" i="1" s="1"/>
  <c r="AE125" i="1"/>
  <c r="AM125" i="1" s="1"/>
  <c r="AL125" i="1"/>
  <c r="AE127" i="1"/>
  <c r="AM127" i="1" s="1"/>
  <c r="AE129" i="1"/>
  <c r="AM129" i="1" s="1"/>
  <c r="N132" i="1"/>
  <c r="N133" i="1"/>
  <c r="N134" i="1"/>
  <c r="N135" i="1"/>
  <c r="N136" i="1"/>
  <c r="N137" i="1"/>
  <c r="N138" i="1"/>
  <c r="S131" i="1"/>
  <c r="U131" i="1"/>
  <c r="W131" i="1"/>
  <c r="Y132" i="1"/>
  <c r="Y133" i="1"/>
  <c r="Y134" i="1"/>
  <c r="Y135" i="1"/>
  <c r="Y136" i="1"/>
  <c r="Y137" i="1"/>
  <c r="Y138" i="1"/>
  <c r="Z132" i="1"/>
  <c r="Z133" i="1"/>
  <c r="Z134" i="1"/>
  <c r="Z135" i="1"/>
  <c r="Z136" i="1"/>
  <c r="Z137" i="1"/>
  <c r="Z138" i="1"/>
  <c r="AA132" i="1"/>
  <c r="AA137" i="1"/>
  <c r="AE132" i="1"/>
  <c r="AM132" i="1" s="1"/>
  <c r="AE133" i="1"/>
  <c r="AM133" i="1" s="1"/>
  <c r="AE134" i="1"/>
  <c r="AM134" i="1" s="1"/>
  <c r="AE135" i="1"/>
  <c r="AM135" i="1" s="1"/>
  <c r="AE136" i="1"/>
  <c r="AM136" i="1" s="1"/>
  <c r="AE137" i="1"/>
  <c r="AM137" i="1" s="1"/>
  <c r="AL137" i="1"/>
  <c r="AE138" i="1"/>
  <c r="AM138" i="1" s="1"/>
  <c r="N140" i="1"/>
  <c r="N141" i="1"/>
  <c r="N142" i="1"/>
  <c r="N143" i="1"/>
  <c r="N144" i="1"/>
  <c r="N145" i="1"/>
  <c r="N146" i="1"/>
  <c r="S139" i="1"/>
  <c r="U139" i="1"/>
  <c r="W139" i="1"/>
  <c r="Y140" i="1"/>
  <c r="Y141" i="1"/>
  <c r="Y142" i="1"/>
  <c r="Y143" i="1"/>
  <c r="Y144" i="1"/>
  <c r="Y145" i="1"/>
  <c r="Y146" i="1"/>
  <c r="Z140" i="1"/>
  <c r="Z141" i="1"/>
  <c r="Z142" i="1"/>
  <c r="Z143" i="1"/>
  <c r="Z144" i="1"/>
  <c r="Z145" i="1"/>
  <c r="Z146" i="1"/>
  <c r="AA141" i="1"/>
  <c r="AA146" i="1"/>
  <c r="AE140" i="1"/>
  <c r="AM140" i="1" s="1"/>
  <c r="AE141" i="1"/>
  <c r="AM141" i="1" s="1"/>
  <c r="AE142" i="1"/>
  <c r="AM142" i="1" s="1"/>
  <c r="AE143" i="1"/>
  <c r="AM143" i="1" s="1"/>
  <c r="AE144" i="1"/>
  <c r="AM144" i="1" s="1"/>
  <c r="AE145" i="1"/>
  <c r="AM145" i="1" s="1"/>
  <c r="AL145" i="1"/>
  <c r="AE146" i="1"/>
  <c r="AM146" i="1" s="1"/>
  <c r="Q147" i="1"/>
  <c r="S147" i="1"/>
  <c r="T147" i="1"/>
  <c r="U147" i="1"/>
  <c r="W147" i="1"/>
  <c r="Y148" i="1"/>
  <c r="AH147" i="1" s="1"/>
  <c r="Z148" i="1"/>
  <c r="AI147" i="1" s="1"/>
  <c r="AE148" i="1"/>
  <c r="AM148" i="1" s="1"/>
  <c r="N151" i="1"/>
  <c r="O150" i="1" s="1"/>
  <c r="Q150" i="1"/>
  <c r="S150" i="1"/>
  <c r="W150" i="1"/>
  <c r="Y151" i="1"/>
  <c r="AH150" i="1" s="1"/>
  <c r="Z151" i="1"/>
  <c r="AI150" i="1" s="1"/>
  <c r="AE151" i="1"/>
  <c r="AM151" i="1" s="1"/>
  <c r="Q153" i="1"/>
  <c r="S153" i="1"/>
  <c r="U153" i="1"/>
  <c r="W153" i="1"/>
  <c r="Y154" i="1"/>
  <c r="Y155" i="1"/>
  <c r="Y156" i="1"/>
  <c r="Y157" i="1"/>
  <c r="Y158" i="1"/>
  <c r="Y159" i="1"/>
  <c r="Z154" i="1"/>
  <c r="Z155" i="1"/>
  <c r="Z156" i="1"/>
  <c r="Z157" i="1"/>
  <c r="Z158" i="1"/>
  <c r="Z159" i="1"/>
  <c r="AA158" i="1"/>
  <c r="AA159" i="1"/>
  <c r="AE154" i="1"/>
  <c r="AM154" i="1" s="1"/>
  <c r="AL154" i="1"/>
  <c r="AE155" i="1"/>
  <c r="AM155" i="1" s="1"/>
  <c r="AL155" i="1"/>
  <c r="AE156" i="1"/>
  <c r="AM156" i="1" s="1"/>
  <c r="AE157" i="1"/>
  <c r="AM157" i="1" s="1"/>
  <c r="AL157" i="1"/>
  <c r="AE158" i="1"/>
  <c r="AM158" i="1" s="1"/>
  <c r="AE159" i="1"/>
  <c r="AM159" i="1" s="1"/>
  <c r="AD162" i="1"/>
  <c r="AD164" i="1"/>
  <c r="AD167" i="1"/>
  <c r="H167" i="1" s="1"/>
  <c r="H166" i="1" s="1"/>
  <c r="Q166" i="1" s="1"/>
  <c r="AD170" i="1"/>
  <c r="H170" i="1" s="1"/>
  <c r="H169" i="1" s="1"/>
  <c r="AD173" i="1"/>
  <c r="AD175" i="1"/>
  <c r="AD177" i="1"/>
  <c r="H177" i="1" s="1"/>
  <c r="AD179" i="1"/>
  <c r="AD181" i="1"/>
  <c r="AD184" i="1"/>
  <c r="H184" i="1" s="1"/>
  <c r="AD186" i="1"/>
  <c r="AD188" i="1"/>
  <c r="H188" i="1" s="1"/>
  <c r="AD190" i="1"/>
  <c r="AD192" i="1"/>
  <c r="H192" i="1" s="1"/>
  <c r="AD194" i="1"/>
  <c r="AD197" i="1"/>
  <c r="AD200" i="1"/>
  <c r="H200" i="1" s="1"/>
  <c r="AD202" i="1"/>
  <c r="H202" i="1" s="1"/>
  <c r="AD204" i="1"/>
  <c r="AD206" i="1"/>
  <c r="AD208" i="1"/>
  <c r="H208" i="1" s="1"/>
  <c r="AD210" i="1"/>
  <c r="AD212" i="1"/>
  <c r="AD214" i="1"/>
  <c r="AD216" i="1"/>
  <c r="AD218" i="1"/>
  <c r="AD220" i="1"/>
  <c r="H220" i="1" s="1"/>
  <c r="AD222" i="1"/>
  <c r="H222" i="1" s="1"/>
  <c r="AD224" i="1"/>
  <c r="H224" i="1" s="1"/>
  <c r="AD226" i="1"/>
  <c r="AD228" i="1"/>
  <c r="AD230" i="1"/>
  <c r="AD233" i="1"/>
  <c r="AD236" i="1"/>
  <c r="AD238" i="1"/>
  <c r="AD240" i="1"/>
  <c r="H240" i="1" s="1"/>
  <c r="AD243" i="1"/>
  <c r="AD246" i="1"/>
  <c r="H246" i="1" s="1"/>
  <c r="AD248" i="1"/>
  <c r="AD250" i="1"/>
  <c r="H250" i="1" s="1"/>
  <c r="AD252" i="1"/>
  <c r="AD254" i="1"/>
  <c r="AD258" i="1"/>
  <c r="AD260" i="1"/>
  <c r="H260" i="1" s="1"/>
  <c r="AD262" i="1"/>
  <c r="AD264" i="1"/>
  <c r="H264" i="1" s="1"/>
  <c r="AD267" i="1"/>
  <c r="AD269" i="1"/>
  <c r="AD272" i="1"/>
  <c r="AD274" i="1"/>
  <c r="H274" i="1" s="1"/>
  <c r="AD276" i="1"/>
  <c r="AD278" i="1"/>
  <c r="H278" i="1" s="1"/>
  <c r="AD280" i="1"/>
  <c r="H280" i="1" s="1"/>
  <c r="AD283" i="1"/>
  <c r="AD284" i="1"/>
  <c r="AD285" i="1"/>
  <c r="AD286" i="1"/>
  <c r="AD287" i="1"/>
  <c r="H287" i="1" s="1"/>
  <c r="AD288" i="1"/>
  <c r="AD289" i="1"/>
  <c r="H289" i="1" s="1"/>
  <c r="AD291" i="1"/>
  <c r="AD292" i="1"/>
  <c r="AD293" i="1"/>
  <c r="AD294" i="1"/>
  <c r="H294" i="1" s="1"/>
  <c r="AD295" i="1"/>
  <c r="H295" i="1" s="1"/>
  <c r="AD296" i="1"/>
  <c r="AD297" i="1"/>
  <c r="H297" i="1" s="1"/>
  <c r="AD299" i="1"/>
  <c r="H299" i="1" s="1"/>
  <c r="AD302" i="1"/>
  <c r="AD304" i="1"/>
  <c r="AD305" i="1"/>
  <c r="H305" i="1" s="1"/>
  <c r="AD306" i="1"/>
  <c r="AD307" i="1"/>
  <c r="H307" i="1" s="1"/>
  <c r="AD308" i="1"/>
  <c r="H308" i="1" s="1"/>
  <c r="AD309" i="1"/>
  <c r="J162" i="1"/>
  <c r="J164" i="1"/>
  <c r="AA164" i="1" s="1"/>
  <c r="J167" i="1"/>
  <c r="AA167" i="1" s="1"/>
  <c r="AJ166" i="1" s="1"/>
  <c r="J170" i="1"/>
  <c r="AA170" i="1" s="1"/>
  <c r="AJ169" i="1" s="1"/>
  <c r="J173" i="1"/>
  <c r="AA173" i="1" s="1"/>
  <c r="J175" i="1"/>
  <c r="AA175" i="1" s="1"/>
  <c r="J177" i="1"/>
  <c r="AA177" i="1" s="1"/>
  <c r="J179" i="1"/>
  <c r="J181" i="1"/>
  <c r="AA181" i="1" s="1"/>
  <c r="J184" i="1"/>
  <c r="J186" i="1"/>
  <c r="AA186" i="1" s="1"/>
  <c r="J188" i="1"/>
  <c r="AA188" i="1" s="1"/>
  <c r="J190" i="1"/>
  <c r="AA190" i="1" s="1"/>
  <c r="J192" i="1"/>
  <c r="AA192" i="1" s="1"/>
  <c r="J194" i="1"/>
  <c r="AA194" i="1" s="1"/>
  <c r="J197" i="1"/>
  <c r="AA197" i="1" s="1"/>
  <c r="AJ196" i="1" s="1"/>
  <c r="J200" i="1"/>
  <c r="AA200" i="1" s="1"/>
  <c r="J202" i="1"/>
  <c r="AA202" i="1" s="1"/>
  <c r="J204" i="1"/>
  <c r="AA204" i="1" s="1"/>
  <c r="J206" i="1"/>
  <c r="J208" i="1"/>
  <c r="AA208" i="1" s="1"/>
  <c r="J210" i="1"/>
  <c r="AA210" i="1" s="1"/>
  <c r="J212" i="1"/>
  <c r="AA212" i="1" s="1"/>
  <c r="J214" i="1"/>
  <c r="AA214" i="1" s="1"/>
  <c r="J216" i="1"/>
  <c r="AA216" i="1" s="1"/>
  <c r="J218" i="1"/>
  <c r="AA218" i="1" s="1"/>
  <c r="J220" i="1"/>
  <c r="AA220" i="1" s="1"/>
  <c r="J222" i="1"/>
  <c r="J224" i="1"/>
  <c r="AA224" i="1" s="1"/>
  <c r="J226" i="1"/>
  <c r="AA226" i="1" s="1"/>
  <c r="J228" i="1"/>
  <c r="AA228" i="1" s="1"/>
  <c r="J230" i="1"/>
  <c r="AA230" i="1" s="1"/>
  <c r="J233" i="1"/>
  <c r="AA233" i="1" s="1"/>
  <c r="J236" i="1"/>
  <c r="AA236" i="1" s="1"/>
  <c r="J238" i="1"/>
  <c r="AA238" i="1" s="1"/>
  <c r="J240" i="1"/>
  <c r="AA240" i="1" s="1"/>
  <c r="J243" i="1"/>
  <c r="AA243" i="1" s="1"/>
  <c r="J246" i="1"/>
  <c r="AA246" i="1" s="1"/>
  <c r="J248" i="1"/>
  <c r="AA248" i="1" s="1"/>
  <c r="J250" i="1"/>
  <c r="AA250" i="1" s="1"/>
  <c r="J252" i="1"/>
  <c r="AA252" i="1" s="1"/>
  <c r="J254" i="1"/>
  <c r="AA254" i="1" s="1"/>
  <c r="J258" i="1"/>
  <c r="J260" i="1"/>
  <c r="AA260" i="1" s="1"/>
  <c r="J262" i="1"/>
  <c r="AA262" i="1" s="1"/>
  <c r="J264" i="1"/>
  <c r="AA264" i="1" s="1"/>
  <c r="J267" i="1"/>
  <c r="J269" i="1"/>
  <c r="AA269" i="1" s="1"/>
  <c r="J272" i="1"/>
  <c r="J274" i="1"/>
  <c r="J276" i="1"/>
  <c r="AA276" i="1" s="1"/>
  <c r="J278" i="1"/>
  <c r="AA278" i="1" s="1"/>
  <c r="J280" i="1"/>
  <c r="J283" i="1"/>
  <c r="J284" i="1"/>
  <c r="AA284" i="1" s="1"/>
  <c r="J285" i="1"/>
  <c r="AA285" i="1" s="1"/>
  <c r="J286" i="1"/>
  <c r="AA286" i="1" s="1"/>
  <c r="J287" i="1"/>
  <c r="J288" i="1"/>
  <c r="AA288" i="1" s="1"/>
  <c r="J289" i="1"/>
  <c r="J291" i="1"/>
  <c r="J292" i="1"/>
  <c r="AA292" i="1" s="1"/>
  <c r="J293" i="1"/>
  <c r="AA293" i="1" s="1"/>
  <c r="J294" i="1"/>
  <c r="AA294" i="1" s="1"/>
  <c r="J295" i="1"/>
  <c r="J296" i="1"/>
  <c r="AA296" i="1" s="1"/>
  <c r="J297" i="1"/>
  <c r="J299" i="1"/>
  <c r="AA299" i="1" s="1"/>
  <c r="AJ298" i="1" s="1"/>
  <c r="J302" i="1"/>
  <c r="AA302" i="1" s="1"/>
  <c r="AJ301" i="1" s="1"/>
  <c r="J304" i="1"/>
  <c r="J305" i="1"/>
  <c r="AA305" i="1" s="1"/>
  <c r="J306" i="1"/>
  <c r="J307" i="1"/>
  <c r="J308" i="1"/>
  <c r="AA308" i="1" s="1"/>
  <c r="J309" i="1"/>
  <c r="AA309" i="1" s="1"/>
  <c r="L162" i="1"/>
  <c r="L164" i="1"/>
  <c r="L167" i="1"/>
  <c r="L166" i="1" s="1"/>
  <c r="L170" i="1"/>
  <c r="L169" i="1" s="1"/>
  <c r="L173" i="1"/>
  <c r="L175" i="1"/>
  <c r="L177" i="1"/>
  <c r="L179" i="1"/>
  <c r="L181" i="1"/>
  <c r="L184" i="1"/>
  <c r="L186" i="1"/>
  <c r="L188" i="1"/>
  <c r="L190" i="1"/>
  <c r="L192" i="1"/>
  <c r="L194" i="1"/>
  <c r="L197" i="1"/>
  <c r="L196" i="1" s="1"/>
  <c r="L200" i="1"/>
  <c r="L202" i="1"/>
  <c r="L204" i="1"/>
  <c r="L206" i="1"/>
  <c r="L208" i="1"/>
  <c r="L210" i="1"/>
  <c r="L212" i="1"/>
  <c r="L214" i="1"/>
  <c r="L216" i="1"/>
  <c r="L218" i="1"/>
  <c r="L220" i="1"/>
  <c r="L222" i="1"/>
  <c r="L224" i="1"/>
  <c r="L226" i="1"/>
  <c r="L228" i="1"/>
  <c r="L230" i="1"/>
  <c r="L233" i="1"/>
  <c r="L236" i="1"/>
  <c r="L238" i="1"/>
  <c r="L240" i="1"/>
  <c r="L243" i="1"/>
  <c r="L246" i="1"/>
  <c r="L248" i="1"/>
  <c r="L250" i="1"/>
  <c r="L252" i="1"/>
  <c r="L254" i="1"/>
  <c r="L258" i="1"/>
  <c r="L260" i="1"/>
  <c r="L262" i="1"/>
  <c r="L264" i="1"/>
  <c r="L267" i="1"/>
  <c r="L269" i="1"/>
  <c r="L272" i="1"/>
  <c r="L274" i="1"/>
  <c r="L276" i="1"/>
  <c r="L278" i="1"/>
  <c r="L280" i="1"/>
  <c r="L283" i="1"/>
  <c r="L284" i="1"/>
  <c r="L285" i="1"/>
  <c r="L286" i="1"/>
  <c r="L287" i="1"/>
  <c r="L288" i="1"/>
  <c r="L289" i="1"/>
  <c r="L291" i="1"/>
  <c r="L292" i="1"/>
  <c r="L293" i="1"/>
  <c r="L294" i="1"/>
  <c r="L295" i="1"/>
  <c r="L296" i="1"/>
  <c r="L297" i="1"/>
  <c r="L299" i="1"/>
  <c r="L298" i="1" s="1"/>
  <c r="L302" i="1"/>
  <c r="L301" i="1" s="1"/>
  <c r="L304" i="1"/>
  <c r="L305" i="1"/>
  <c r="L306" i="1"/>
  <c r="L307" i="1"/>
  <c r="L308" i="1"/>
  <c r="L309" i="1"/>
  <c r="N162" i="1"/>
  <c r="N164" i="1"/>
  <c r="S161" i="1"/>
  <c r="U161" i="1"/>
  <c r="W161" i="1"/>
  <c r="Y162" i="1"/>
  <c r="Y164" i="1"/>
  <c r="Z162" i="1"/>
  <c r="Z164" i="1"/>
  <c r="AE162" i="1"/>
  <c r="AM162" i="1" s="1"/>
  <c r="AE164" i="1"/>
  <c r="AM164" i="1" s="1"/>
  <c r="N167" i="1"/>
  <c r="O166" i="1" s="1"/>
  <c r="S166" i="1"/>
  <c r="T166" i="1"/>
  <c r="U166" i="1"/>
  <c r="V166" i="1"/>
  <c r="W166" i="1"/>
  <c r="Y167" i="1"/>
  <c r="AH166" i="1" s="1"/>
  <c r="Z167" i="1"/>
  <c r="AI166" i="1" s="1"/>
  <c r="AE167" i="1"/>
  <c r="AM167" i="1" s="1"/>
  <c r="N170" i="1"/>
  <c r="O169" i="1" s="1"/>
  <c r="S169" i="1"/>
  <c r="U169" i="1"/>
  <c r="W169" i="1"/>
  <c r="Y170" i="1"/>
  <c r="AH169" i="1" s="1"/>
  <c r="Z170" i="1"/>
  <c r="AI169" i="1" s="1"/>
  <c r="AE170" i="1"/>
  <c r="AM170" i="1" s="1"/>
  <c r="N173" i="1"/>
  <c r="N175" i="1"/>
  <c r="N177" i="1"/>
  <c r="N179" i="1"/>
  <c r="N181" i="1"/>
  <c r="S172" i="1"/>
  <c r="U172" i="1"/>
  <c r="W172" i="1"/>
  <c r="Y173" i="1"/>
  <c r="Y175" i="1"/>
  <c r="Y177" i="1"/>
  <c r="Y179" i="1"/>
  <c r="Y181" i="1"/>
  <c r="Z173" i="1"/>
  <c r="Z175" i="1"/>
  <c r="Z177" i="1"/>
  <c r="Z179" i="1"/>
  <c r="Z181" i="1"/>
  <c r="AE173" i="1"/>
  <c r="AM173" i="1" s="1"/>
  <c r="AE175" i="1"/>
  <c r="AM175" i="1" s="1"/>
  <c r="AE177" i="1"/>
  <c r="AM177" i="1" s="1"/>
  <c r="AE179" i="1"/>
  <c r="AM179" i="1" s="1"/>
  <c r="AE181" i="1"/>
  <c r="AM181" i="1" s="1"/>
  <c r="N184" i="1"/>
  <c r="N186" i="1"/>
  <c r="N188" i="1"/>
  <c r="N190" i="1"/>
  <c r="N192" i="1"/>
  <c r="Q183" i="1"/>
  <c r="U183" i="1"/>
  <c r="W183" i="1"/>
  <c r="Y184" i="1"/>
  <c r="Y186" i="1"/>
  <c r="Y188" i="1"/>
  <c r="Y190" i="1"/>
  <c r="Y192" i="1"/>
  <c r="Y194" i="1"/>
  <c r="Z184" i="1"/>
  <c r="Z186" i="1"/>
  <c r="Z188" i="1"/>
  <c r="Z190" i="1"/>
  <c r="Z192" i="1"/>
  <c r="Z194" i="1"/>
  <c r="AE184" i="1"/>
  <c r="AM184" i="1" s="1"/>
  <c r="AE186" i="1"/>
  <c r="AM186" i="1" s="1"/>
  <c r="AE188" i="1"/>
  <c r="AM188" i="1" s="1"/>
  <c r="AE190" i="1"/>
  <c r="AM190" i="1" s="1"/>
  <c r="AE192" i="1"/>
  <c r="AM192" i="1" s="1"/>
  <c r="AE194" i="1"/>
  <c r="AM194" i="1" s="1"/>
  <c r="N197" i="1"/>
  <c r="O196" i="1" s="1"/>
  <c r="Q196" i="1"/>
  <c r="U196" i="1"/>
  <c r="W196" i="1"/>
  <c r="Y197" i="1"/>
  <c r="AH196" i="1" s="1"/>
  <c r="Z197" i="1"/>
  <c r="AI196" i="1" s="1"/>
  <c r="AE197" i="1"/>
  <c r="AM197" i="1" s="1"/>
  <c r="N200" i="1"/>
  <c r="N202" i="1"/>
  <c r="N204" i="1"/>
  <c r="N206" i="1"/>
  <c r="N208" i="1"/>
  <c r="N210" i="1"/>
  <c r="N212" i="1"/>
  <c r="N214" i="1"/>
  <c r="N216" i="1"/>
  <c r="N218" i="1"/>
  <c r="N220" i="1"/>
  <c r="N222" i="1"/>
  <c r="N224" i="1"/>
  <c r="N226" i="1"/>
  <c r="N228" i="1"/>
  <c r="Q199" i="1"/>
  <c r="U199" i="1"/>
  <c r="W199" i="1"/>
  <c r="Y200" i="1"/>
  <c r="Y202" i="1"/>
  <c r="Y204" i="1"/>
  <c r="Y206" i="1"/>
  <c r="Y208" i="1"/>
  <c r="Y210" i="1"/>
  <c r="Y212" i="1"/>
  <c r="Y214" i="1"/>
  <c r="Y216" i="1"/>
  <c r="Y218" i="1"/>
  <c r="Y220" i="1"/>
  <c r="Y222" i="1"/>
  <c r="Y224" i="1"/>
  <c r="Y226" i="1"/>
  <c r="Y228" i="1"/>
  <c r="Y230" i="1"/>
  <c r="Z200" i="1"/>
  <c r="Z202" i="1"/>
  <c r="Z204" i="1"/>
  <c r="Z206" i="1"/>
  <c r="Z208" i="1"/>
  <c r="Z210" i="1"/>
  <c r="Z212" i="1"/>
  <c r="Z214" i="1"/>
  <c r="Z216" i="1"/>
  <c r="Z218" i="1"/>
  <c r="Z220" i="1"/>
  <c r="Z222" i="1"/>
  <c r="Z224" i="1"/>
  <c r="Z226" i="1"/>
  <c r="Z228" i="1"/>
  <c r="Z230" i="1"/>
  <c r="AE200" i="1"/>
  <c r="AM200" i="1" s="1"/>
  <c r="AE202" i="1"/>
  <c r="AM202" i="1" s="1"/>
  <c r="AE204" i="1"/>
  <c r="AM204" i="1" s="1"/>
  <c r="AE206" i="1"/>
  <c r="AM206" i="1" s="1"/>
  <c r="AE208" i="1"/>
  <c r="AM208" i="1" s="1"/>
  <c r="AE210" i="1"/>
  <c r="AM210" i="1" s="1"/>
  <c r="AE212" i="1"/>
  <c r="AM212" i="1" s="1"/>
  <c r="AE214" i="1"/>
  <c r="AM214" i="1" s="1"/>
  <c r="AE216" i="1"/>
  <c r="AM216" i="1" s="1"/>
  <c r="AE218" i="1"/>
  <c r="AM218" i="1" s="1"/>
  <c r="AE220" i="1"/>
  <c r="AM220" i="1" s="1"/>
  <c r="AE222" i="1"/>
  <c r="AM222" i="1" s="1"/>
  <c r="AE224" i="1"/>
  <c r="AM224" i="1" s="1"/>
  <c r="AE226" i="1"/>
  <c r="AM226" i="1" s="1"/>
  <c r="AE228" i="1"/>
  <c r="AM228" i="1" s="1"/>
  <c r="AE230" i="1"/>
  <c r="AM230" i="1" s="1"/>
  <c r="N233" i="1"/>
  <c r="N236" i="1"/>
  <c r="N238" i="1"/>
  <c r="Q232" i="1"/>
  <c r="U232" i="1"/>
  <c r="W232" i="1"/>
  <c r="Y233" i="1"/>
  <c r="Y236" i="1"/>
  <c r="Y238" i="1"/>
  <c r="Y240" i="1"/>
  <c r="Z233" i="1"/>
  <c r="Z236" i="1"/>
  <c r="Z238" i="1"/>
  <c r="Z240" i="1"/>
  <c r="AE233" i="1"/>
  <c r="AM233" i="1" s="1"/>
  <c r="AE236" i="1"/>
  <c r="AM236" i="1" s="1"/>
  <c r="AE238" i="1"/>
  <c r="AM238" i="1" s="1"/>
  <c r="AE240" i="1"/>
  <c r="AM240" i="1" s="1"/>
  <c r="N243" i="1"/>
  <c r="N246" i="1"/>
  <c r="N248" i="1"/>
  <c r="N250" i="1"/>
  <c r="N252" i="1"/>
  <c r="N254" i="1"/>
  <c r="N258" i="1"/>
  <c r="N260" i="1"/>
  <c r="N262" i="1"/>
  <c r="Q242" i="1"/>
  <c r="U242" i="1"/>
  <c r="W242" i="1"/>
  <c r="Y243" i="1"/>
  <c r="Y246" i="1"/>
  <c r="Y248" i="1"/>
  <c r="Y250" i="1"/>
  <c r="Y252" i="1"/>
  <c r="Y254" i="1"/>
  <c r="Y258" i="1"/>
  <c r="Y260" i="1"/>
  <c r="Y262" i="1"/>
  <c r="Y264" i="1"/>
  <c r="Z243" i="1"/>
  <c r="Z246" i="1"/>
  <c r="Z248" i="1"/>
  <c r="Z250" i="1"/>
  <c r="Z252" i="1"/>
  <c r="Z254" i="1"/>
  <c r="Z258" i="1"/>
  <c r="Z260" i="1"/>
  <c r="Z262" i="1"/>
  <c r="Z264" i="1"/>
  <c r="AE243" i="1"/>
  <c r="AM243" i="1" s="1"/>
  <c r="AE246" i="1"/>
  <c r="AM246" i="1" s="1"/>
  <c r="AE248" i="1"/>
  <c r="AM248" i="1" s="1"/>
  <c r="AE250" i="1"/>
  <c r="AM250" i="1" s="1"/>
  <c r="AE252" i="1"/>
  <c r="AM252" i="1" s="1"/>
  <c r="AE254" i="1"/>
  <c r="AM254" i="1" s="1"/>
  <c r="AE258" i="1"/>
  <c r="AM258" i="1" s="1"/>
  <c r="AE260" i="1"/>
  <c r="AM260" i="1" s="1"/>
  <c r="AE262" i="1"/>
  <c r="AM262" i="1" s="1"/>
  <c r="AE264" i="1"/>
  <c r="AM264" i="1" s="1"/>
  <c r="N267" i="1"/>
  <c r="N269" i="1"/>
  <c r="Q266" i="1"/>
  <c r="U266" i="1"/>
  <c r="W266" i="1"/>
  <c r="Y267" i="1"/>
  <c r="Y269" i="1"/>
  <c r="Z267" i="1"/>
  <c r="Z269" i="1"/>
  <c r="AE267" i="1"/>
  <c r="AM267" i="1" s="1"/>
  <c r="AE269" i="1"/>
  <c r="AM269" i="1" s="1"/>
  <c r="N272" i="1"/>
  <c r="N274" i="1"/>
  <c r="N276" i="1"/>
  <c r="N278" i="1"/>
  <c r="N280" i="1"/>
  <c r="S271" i="1"/>
  <c r="U271" i="1"/>
  <c r="W271" i="1"/>
  <c r="Y272" i="1"/>
  <c r="Y274" i="1"/>
  <c r="Y276" i="1"/>
  <c r="Y278" i="1"/>
  <c r="Y280" i="1"/>
  <c r="Z272" i="1"/>
  <c r="Z274" i="1"/>
  <c r="Z276" i="1"/>
  <c r="Z278" i="1"/>
  <c r="Z280" i="1"/>
  <c r="AE272" i="1"/>
  <c r="AM272" i="1" s="1"/>
  <c r="AE274" i="1"/>
  <c r="AM274" i="1" s="1"/>
  <c r="AE276" i="1"/>
  <c r="AM276" i="1" s="1"/>
  <c r="AE278" i="1"/>
  <c r="AM278" i="1" s="1"/>
  <c r="AE280" i="1"/>
  <c r="AM280" i="1" s="1"/>
  <c r="AL280" i="1"/>
  <c r="N283" i="1"/>
  <c r="N284" i="1"/>
  <c r="N285" i="1"/>
  <c r="N286" i="1"/>
  <c r="N287" i="1"/>
  <c r="N288" i="1"/>
  <c r="N289" i="1"/>
  <c r="S282" i="1"/>
  <c r="U282" i="1"/>
  <c r="W282" i="1"/>
  <c r="Y283" i="1"/>
  <c r="Y284" i="1"/>
  <c r="Y285" i="1"/>
  <c r="Y286" i="1"/>
  <c r="Y287" i="1"/>
  <c r="Y288" i="1"/>
  <c r="Y289" i="1"/>
  <c r="Z283" i="1"/>
  <c r="Z284" i="1"/>
  <c r="Z285" i="1"/>
  <c r="Z286" i="1"/>
  <c r="Z287" i="1"/>
  <c r="Z288" i="1"/>
  <c r="Z289" i="1"/>
  <c r="AE283" i="1"/>
  <c r="AM283" i="1" s="1"/>
  <c r="AE284" i="1"/>
  <c r="AM284" i="1" s="1"/>
  <c r="AE285" i="1"/>
  <c r="AM285" i="1" s="1"/>
  <c r="AE286" i="1"/>
  <c r="AM286" i="1" s="1"/>
  <c r="AE287" i="1"/>
  <c r="AM287" i="1" s="1"/>
  <c r="AE288" i="1"/>
  <c r="AM288" i="1" s="1"/>
  <c r="AE289" i="1"/>
  <c r="AM289" i="1" s="1"/>
  <c r="N291" i="1"/>
  <c r="N292" i="1"/>
  <c r="N293" i="1"/>
  <c r="N294" i="1"/>
  <c r="N295" i="1"/>
  <c r="N296" i="1"/>
  <c r="N297" i="1"/>
  <c r="S290" i="1"/>
  <c r="U290" i="1"/>
  <c r="W290" i="1"/>
  <c r="Y291" i="1"/>
  <c r="Y292" i="1"/>
  <c r="Y293" i="1"/>
  <c r="Y294" i="1"/>
  <c r="Y295" i="1"/>
  <c r="Y296" i="1"/>
  <c r="Y297" i="1"/>
  <c r="Z291" i="1"/>
  <c r="Z292" i="1"/>
  <c r="Z293" i="1"/>
  <c r="Z294" i="1"/>
  <c r="Z295" i="1"/>
  <c r="Z296" i="1"/>
  <c r="Z297" i="1"/>
  <c r="AE291" i="1"/>
  <c r="AM291" i="1" s="1"/>
  <c r="AE292" i="1"/>
  <c r="AM292" i="1" s="1"/>
  <c r="AE293" i="1"/>
  <c r="AM293" i="1" s="1"/>
  <c r="AE294" i="1"/>
  <c r="AM294" i="1" s="1"/>
  <c r="AE295" i="1"/>
  <c r="AM295" i="1" s="1"/>
  <c r="AE296" i="1"/>
  <c r="AM296" i="1" s="1"/>
  <c r="AE297" i="1"/>
  <c r="AM297" i="1" s="1"/>
  <c r="Q298" i="1"/>
  <c r="S298" i="1"/>
  <c r="U298" i="1"/>
  <c r="W298" i="1"/>
  <c r="Y299" i="1"/>
  <c r="AH298" i="1" s="1"/>
  <c r="Z299" i="1"/>
  <c r="AI298" i="1" s="1"/>
  <c r="AE299" i="1"/>
  <c r="AM299" i="1" s="1"/>
  <c r="N302" i="1"/>
  <c r="O301" i="1" s="1"/>
  <c r="Q301" i="1"/>
  <c r="S301" i="1"/>
  <c r="W301" i="1"/>
  <c r="Y302" i="1"/>
  <c r="AH301" i="1" s="1"/>
  <c r="Z302" i="1"/>
  <c r="AI301" i="1" s="1"/>
  <c r="AE302" i="1"/>
  <c r="AM302" i="1" s="1"/>
  <c r="Q303" i="1"/>
  <c r="S303" i="1"/>
  <c r="U303" i="1"/>
  <c r="W303" i="1"/>
  <c r="Y304" i="1"/>
  <c r="Y305" i="1"/>
  <c r="Y306" i="1"/>
  <c r="Y307" i="1"/>
  <c r="Y308" i="1"/>
  <c r="Y309" i="1"/>
  <c r="Z304" i="1"/>
  <c r="Z305" i="1"/>
  <c r="Z306" i="1"/>
  <c r="Z307" i="1"/>
  <c r="Z308" i="1"/>
  <c r="Z309" i="1"/>
  <c r="AE304" i="1"/>
  <c r="AM304" i="1" s="1"/>
  <c r="AE305" i="1"/>
  <c r="AM305" i="1" s="1"/>
  <c r="AE306" i="1"/>
  <c r="AM306" i="1" s="1"/>
  <c r="AE307" i="1"/>
  <c r="AM307" i="1" s="1"/>
  <c r="AE308" i="1"/>
  <c r="AM308" i="1" s="1"/>
  <c r="AE309" i="1"/>
  <c r="AM309" i="1" s="1"/>
  <c r="AD312" i="1"/>
  <c r="AL312" i="1" s="1"/>
  <c r="AD314" i="1"/>
  <c r="AD317" i="1"/>
  <c r="AD320" i="1"/>
  <c r="AD323" i="1"/>
  <c r="AD325" i="1"/>
  <c r="AD327" i="1"/>
  <c r="H327" i="1" s="1"/>
  <c r="AD329" i="1"/>
  <c r="AD331" i="1"/>
  <c r="AD334" i="1"/>
  <c r="H334" i="1" s="1"/>
  <c r="AD336" i="1"/>
  <c r="H336" i="1" s="1"/>
  <c r="AD338" i="1"/>
  <c r="AD340" i="1"/>
  <c r="H340" i="1" s="1"/>
  <c r="AD342" i="1"/>
  <c r="AD344" i="1"/>
  <c r="AL344" i="1" s="1"/>
  <c r="AD347" i="1"/>
  <c r="AD350" i="1"/>
  <c r="AD352" i="1"/>
  <c r="H352" i="1" s="1"/>
  <c r="AD353" i="1"/>
  <c r="AD355" i="1"/>
  <c r="AD357" i="1"/>
  <c r="AD359" i="1"/>
  <c r="H359" i="1" s="1"/>
  <c r="AD361" i="1"/>
  <c r="AD363" i="1"/>
  <c r="H363" i="1" s="1"/>
  <c r="AD365" i="1"/>
  <c r="AD367" i="1"/>
  <c r="H367" i="1" s="1"/>
  <c r="AD369" i="1"/>
  <c r="AD371" i="1"/>
  <c r="AD373" i="1"/>
  <c r="AD375" i="1"/>
  <c r="H375" i="1" s="1"/>
  <c r="AD377" i="1"/>
  <c r="AD379" i="1"/>
  <c r="H379" i="1" s="1"/>
  <c r="AD382" i="1"/>
  <c r="H382" i="1" s="1"/>
  <c r="AD384" i="1"/>
  <c r="AD386" i="1"/>
  <c r="AD388" i="1"/>
  <c r="H388" i="1" s="1"/>
  <c r="AD391" i="1"/>
  <c r="AL391" i="1" s="1"/>
  <c r="AD394" i="1"/>
  <c r="H394" i="1" s="1"/>
  <c r="AD396" i="1"/>
  <c r="AD398" i="1"/>
  <c r="AD400" i="1"/>
  <c r="AD402" i="1"/>
  <c r="H402" i="1" s="1"/>
  <c r="AD406" i="1"/>
  <c r="AD408" i="1"/>
  <c r="H408" i="1" s="1"/>
  <c r="AD410" i="1"/>
  <c r="AD412" i="1"/>
  <c r="AD415" i="1"/>
  <c r="AD417" i="1"/>
  <c r="AD420" i="1"/>
  <c r="AD422" i="1"/>
  <c r="AD424" i="1"/>
  <c r="H424" i="1" s="1"/>
  <c r="AD426" i="1"/>
  <c r="H426" i="1" s="1"/>
  <c r="AD428" i="1"/>
  <c r="AD431" i="1"/>
  <c r="AD432" i="1"/>
  <c r="AD433" i="1"/>
  <c r="AD434" i="1"/>
  <c r="AD435" i="1"/>
  <c r="AD436" i="1"/>
  <c r="AD438" i="1"/>
  <c r="AD439" i="1"/>
  <c r="H439" i="1" s="1"/>
  <c r="AD440" i="1"/>
  <c r="AD441" i="1"/>
  <c r="AD442" i="1"/>
  <c r="AD443" i="1"/>
  <c r="H443" i="1" s="1"/>
  <c r="AD444" i="1"/>
  <c r="AD446" i="1"/>
  <c r="AD449" i="1"/>
  <c r="AD451" i="1"/>
  <c r="H451" i="1" s="1"/>
  <c r="AD452" i="1"/>
  <c r="H452" i="1" s="1"/>
  <c r="AD453" i="1"/>
  <c r="AD454" i="1"/>
  <c r="H454" i="1" s="1"/>
  <c r="AD455" i="1"/>
  <c r="H455" i="1" s="1"/>
  <c r="AD456" i="1"/>
  <c r="J312" i="1"/>
  <c r="AA312" i="1" s="1"/>
  <c r="J314" i="1"/>
  <c r="J317" i="1"/>
  <c r="J320" i="1"/>
  <c r="AA320" i="1" s="1"/>
  <c r="AJ319" i="1" s="1"/>
  <c r="J323" i="1"/>
  <c r="AA323" i="1" s="1"/>
  <c r="J325" i="1"/>
  <c r="AA325" i="1" s="1"/>
  <c r="J327" i="1"/>
  <c r="J329" i="1"/>
  <c r="J331" i="1"/>
  <c r="AA331" i="1" s="1"/>
  <c r="J334" i="1"/>
  <c r="AA334" i="1" s="1"/>
  <c r="J336" i="1"/>
  <c r="AA336" i="1" s="1"/>
  <c r="J338" i="1"/>
  <c r="J340" i="1"/>
  <c r="AA340" i="1" s="1"/>
  <c r="J342" i="1"/>
  <c r="AA342" i="1" s="1"/>
  <c r="J344" i="1"/>
  <c r="AA344" i="1" s="1"/>
  <c r="J347" i="1"/>
  <c r="J350" i="1"/>
  <c r="J352" i="1"/>
  <c r="J353" i="1"/>
  <c r="J355" i="1"/>
  <c r="J357" i="1"/>
  <c r="J359" i="1"/>
  <c r="J361" i="1"/>
  <c r="J363" i="1"/>
  <c r="J365" i="1"/>
  <c r="J367" i="1"/>
  <c r="J369" i="1"/>
  <c r="J371" i="1"/>
  <c r="J373" i="1"/>
  <c r="J375" i="1"/>
  <c r="AA375" i="1" s="1"/>
  <c r="J377" i="1"/>
  <c r="J379" i="1"/>
  <c r="J382" i="1"/>
  <c r="J384" i="1"/>
  <c r="AA384" i="1" s="1"/>
  <c r="J386" i="1"/>
  <c r="AA386" i="1" s="1"/>
  <c r="J388" i="1"/>
  <c r="AA388" i="1" s="1"/>
  <c r="J391" i="1"/>
  <c r="AA391" i="1" s="1"/>
  <c r="J394" i="1"/>
  <c r="AA394" i="1" s="1"/>
  <c r="J396" i="1"/>
  <c r="AA396" i="1" s="1"/>
  <c r="J398" i="1"/>
  <c r="AA398" i="1" s="1"/>
  <c r="J400" i="1"/>
  <c r="AA400" i="1" s="1"/>
  <c r="J402" i="1"/>
  <c r="AA402" i="1" s="1"/>
  <c r="J406" i="1"/>
  <c r="J408" i="1"/>
  <c r="AA408" i="1" s="1"/>
  <c r="J410" i="1"/>
  <c r="AA410" i="1" s="1"/>
  <c r="J412" i="1"/>
  <c r="AA412" i="1" s="1"/>
  <c r="J415" i="1"/>
  <c r="J417" i="1"/>
  <c r="J420" i="1"/>
  <c r="AA420" i="1" s="1"/>
  <c r="J422" i="1"/>
  <c r="J424" i="1"/>
  <c r="AA424" i="1" s="1"/>
  <c r="J426" i="1"/>
  <c r="AA426" i="1" s="1"/>
  <c r="J428" i="1"/>
  <c r="AA428" i="1" s="1"/>
  <c r="J431" i="1"/>
  <c r="J432" i="1"/>
  <c r="AA432" i="1" s="1"/>
  <c r="J433" i="1"/>
  <c r="AA433" i="1" s="1"/>
  <c r="J434" i="1"/>
  <c r="J435" i="1"/>
  <c r="J436" i="1"/>
  <c r="AA436" i="1" s="1"/>
  <c r="J438" i="1"/>
  <c r="AA438" i="1" s="1"/>
  <c r="J439" i="1"/>
  <c r="AA439" i="1" s="1"/>
  <c r="J440" i="1"/>
  <c r="J441" i="1"/>
  <c r="AA441" i="1" s="1"/>
  <c r="J442" i="1"/>
  <c r="AA442" i="1" s="1"/>
  <c r="J443" i="1"/>
  <c r="J444" i="1"/>
  <c r="J446" i="1"/>
  <c r="AA446" i="1" s="1"/>
  <c r="AJ445" i="1" s="1"/>
  <c r="J449" i="1"/>
  <c r="AA449" i="1" s="1"/>
  <c r="AJ448" i="1" s="1"/>
  <c r="J451" i="1"/>
  <c r="J452" i="1"/>
  <c r="J453" i="1"/>
  <c r="J454" i="1"/>
  <c r="AA454" i="1" s="1"/>
  <c r="J455" i="1"/>
  <c r="J456" i="1"/>
  <c r="L312" i="1"/>
  <c r="L314" i="1"/>
  <c r="L317" i="1"/>
  <c r="L320" i="1"/>
  <c r="L319" i="1" s="1"/>
  <c r="L323" i="1"/>
  <c r="L325" i="1"/>
  <c r="L327" i="1"/>
  <c r="L329" i="1"/>
  <c r="L331" i="1"/>
  <c r="L334" i="1"/>
  <c r="L336" i="1"/>
  <c r="L338" i="1"/>
  <c r="L340" i="1"/>
  <c r="L342" i="1"/>
  <c r="L344" i="1"/>
  <c r="L347" i="1"/>
  <c r="L346" i="1" s="1"/>
  <c r="L350" i="1"/>
  <c r="L352" i="1"/>
  <c r="L353" i="1"/>
  <c r="L355" i="1"/>
  <c r="L357" i="1"/>
  <c r="L359" i="1"/>
  <c r="L361" i="1"/>
  <c r="L363" i="1"/>
  <c r="L365" i="1"/>
  <c r="L367" i="1"/>
  <c r="L369" i="1"/>
  <c r="L371" i="1"/>
  <c r="L373" i="1"/>
  <c r="L375" i="1"/>
  <c r="L377" i="1"/>
  <c r="L379" i="1"/>
  <c r="L382" i="1"/>
  <c r="L384" i="1"/>
  <c r="L386" i="1"/>
  <c r="L388" i="1"/>
  <c r="L391" i="1"/>
  <c r="L394" i="1"/>
  <c r="L396" i="1"/>
  <c r="L398" i="1"/>
  <c r="L400" i="1"/>
  <c r="L402" i="1"/>
  <c r="L406" i="1"/>
  <c r="L408" i="1"/>
  <c r="L410" i="1"/>
  <c r="L412" i="1"/>
  <c r="L415" i="1"/>
  <c r="L417" i="1"/>
  <c r="L420" i="1"/>
  <c r="L422" i="1"/>
  <c r="L424" i="1"/>
  <c r="L426" i="1"/>
  <c r="L428" i="1"/>
  <c r="L431" i="1"/>
  <c r="L432" i="1"/>
  <c r="L433" i="1"/>
  <c r="L434" i="1"/>
  <c r="L435" i="1"/>
  <c r="L436" i="1"/>
  <c r="L438" i="1"/>
  <c r="L439" i="1"/>
  <c r="L440" i="1"/>
  <c r="L441" i="1"/>
  <c r="L442" i="1"/>
  <c r="L443" i="1"/>
  <c r="L444" i="1"/>
  <c r="L446" i="1"/>
  <c r="L445" i="1" s="1"/>
  <c r="L449" i="1"/>
  <c r="L448" i="1" s="1"/>
  <c r="L451" i="1"/>
  <c r="L452" i="1"/>
  <c r="L453" i="1"/>
  <c r="L454" i="1"/>
  <c r="L455" i="1"/>
  <c r="L456" i="1"/>
  <c r="N312" i="1"/>
  <c r="N314" i="1"/>
  <c r="S311" i="1"/>
  <c r="U311" i="1"/>
  <c r="W311" i="1"/>
  <c r="Y312" i="1"/>
  <c r="Y314" i="1"/>
  <c r="Z312" i="1"/>
  <c r="Z314" i="1"/>
  <c r="AE312" i="1"/>
  <c r="AM312" i="1" s="1"/>
  <c r="AE314" i="1"/>
  <c r="AM314" i="1" s="1"/>
  <c r="N317" i="1"/>
  <c r="S316" i="1"/>
  <c r="U316" i="1"/>
  <c r="W316" i="1"/>
  <c r="Y317" i="1"/>
  <c r="Z317" i="1"/>
  <c r="AE317" i="1"/>
  <c r="AM317" i="1" s="1"/>
  <c r="N320" i="1"/>
  <c r="O319" i="1" s="1"/>
  <c r="S319" i="1"/>
  <c r="U319" i="1"/>
  <c r="W319" i="1"/>
  <c r="Y320" i="1"/>
  <c r="AH319" i="1" s="1"/>
  <c r="Z320" i="1"/>
  <c r="AI319" i="1" s="1"/>
  <c r="AE320" i="1"/>
  <c r="AM320" i="1" s="1"/>
  <c r="N323" i="1"/>
  <c r="N325" i="1"/>
  <c r="N327" i="1"/>
  <c r="N329" i="1"/>
  <c r="N331" i="1"/>
  <c r="S322" i="1"/>
  <c r="U322" i="1"/>
  <c r="W322" i="1"/>
  <c r="Y323" i="1"/>
  <c r="Y325" i="1"/>
  <c r="Y327" i="1"/>
  <c r="Y329" i="1"/>
  <c r="Y331" i="1"/>
  <c r="Z323" i="1"/>
  <c r="Z325" i="1"/>
  <c r="Z327" i="1"/>
  <c r="Z329" i="1"/>
  <c r="Z331" i="1"/>
  <c r="AE323" i="1"/>
  <c r="AM323" i="1" s="1"/>
  <c r="AE325" i="1"/>
  <c r="AM325" i="1" s="1"/>
  <c r="AE327" i="1"/>
  <c r="AM327" i="1" s="1"/>
  <c r="AE329" i="1"/>
  <c r="AM329" i="1" s="1"/>
  <c r="AE331" i="1"/>
  <c r="AM331" i="1" s="1"/>
  <c r="N334" i="1"/>
  <c r="N336" i="1"/>
  <c r="N338" i="1"/>
  <c r="N340" i="1"/>
  <c r="N342" i="1"/>
  <c r="Q333" i="1"/>
  <c r="U333" i="1"/>
  <c r="W333" i="1"/>
  <c r="Y334" i="1"/>
  <c r="Y336" i="1"/>
  <c r="Y338" i="1"/>
  <c r="Y340" i="1"/>
  <c r="Y342" i="1"/>
  <c r="Y344" i="1"/>
  <c r="Z334" i="1"/>
  <c r="Z336" i="1"/>
  <c r="Z338" i="1"/>
  <c r="Z340" i="1"/>
  <c r="Z342" i="1"/>
  <c r="Z344" i="1"/>
  <c r="AE334" i="1"/>
  <c r="AM334" i="1" s="1"/>
  <c r="AE336" i="1"/>
  <c r="AM336" i="1" s="1"/>
  <c r="AE338" i="1"/>
  <c r="AM338" i="1" s="1"/>
  <c r="AE340" i="1"/>
  <c r="AM340" i="1" s="1"/>
  <c r="AL340" i="1"/>
  <c r="AE342" i="1"/>
  <c r="AM342" i="1" s="1"/>
  <c r="AE344" i="1"/>
  <c r="AM344" i="1" s="1"/>
  <c r="N347" i="1"/>
  <c r="O346" i="1" s="1"/>
  <c r="Q346" i="1"/>
  <c r="U346" i="1"/>
  <c r="W346" i="1"/>
  <c r="Y347" i="1"/>
  <c r="AH346" i="1" s="1"/>
  <c r="Z347" i="1"/>
  <c r="AI346" i="1" s="1"/>
  <c r="AE347" i="1"/>
  <c r="AM347" i="1" s="1"/>
  <c r="N350" i="1"/>
  <c r="N352" i="1"/>
  <c r="N353" i="1"/>
  <c r="N355" i="1"/>
  <c r="N357" i="1"/>
  <c r="N359" i="1"/>
  <c r="N361" i="1"/>
  <c r="N363" i="1"/>
  <c r="N365" i="1"/>
  <c r="N367" i="1"/>
  <c r="N369" i="1"/>
  <c r="N371" i="1"/>
  <c r="N373" i="1"/>
  <c r="N375" i="1"/>
  <c r="N377" i="1"/>
  <c r="Q349" i="1"/>
  <c r="U349" i="1"/>
  <c r="W349" i="1"/>
  <c r="Y350" i="1"/>
  <c r="Y352" i="1"/>
  <c r="Y353" i="1"/>
  <c r="Y355" i="1"/>
  <c r="Y357" i="1"/>
  <c r="Y359" i="1"/>
  <c r="Y361" i="1"/>
  <c r="Y363" i="1"/>
  <c r="Y365" i="1"/>
  <c r="Y367" i="1"/>
  <c r="Y369" i="1"/>
  <c r="Y371" i="1"/>
  <c r="Y373" i="1"/>
  <c r="Y375" i="1"/>
  <c r="Y377" i="1"/>
  <c r="Y379" i="1"/>
  <c r="Z350" i="1"/>
  <c r="Z352" i="1"/>
  <c r="Z353" i="1"/>
  <c r="Z355" i="1"/>
  <c r="Z357" i="1"/>
  <c r="Z359" i="1"/>
  <c r="Z361" i="1"/>
  <c r="Z363" i="1"/>
  <c r="Z365" i="1"/>
  <c r="Z367" i="1"/>
  <c r="Z369" i="1"/>
  <c r="Z371" i="1"/>
  <c r="Z373" i="1"/>
  <c r="Z375" i="1"/>
  <c r="Z377" i="1"/>
  <c r="Z379" i="1"/>
  <c r="AE350" i="1"/>
  <c r="AM350" i="1" s="1"/>
  <c r="AE352" i="1"/>
  <c r="AM352" i="1" s="1"/>
  <c r="AE353" i="1"/>
  <c r="AM353" i="1" s="1"/>
  <c r="AE355" i="1"/>
  <c r="AM355" i="1" s="1"/>
  <c r="AE357" i="1"/>
  <c r="AM357" i="1" s="1"/>
  <c r="AE359" i="1"/>
  <c r="AM359" i="1" s="1"/>
  <c r="AE361" i="1"/>
  <c r="AM361" i="1" s="1"/>
  <c r="AE363" i="1"/>
  <c r="AM363" i="1" s="1"/>
  <c r="AE365" i="1"/>
  <c r="AM365" i="1" s="1"/>
  <c r="AE367" i="1"/>
  <c r="AM367" i="1" s="1"/>
  <c r="AE369" i="1"/>
  <c r="AM369" i="1" s="1"/>
  <c r="AE371" i="1"/>
  <c r="AM371" i="1" s="1"/>
  <c r="AE373" i="1"/>
  <c r="AM373" i="1" s="1"/>
  <c r="AE375" i="1"/>
  <c r="AM375" i="1" s="1"/>
  <c r="AE377" i="1"/>
  <c r="AM377" i="1" s="1"/>
  <c r="AE379" i="1"/>
  <c r="AM379" i="1" s="1"/>
  <c r="N382" i="1"/>
  <c r="N384" i="1"/>
  <c r="N386" i="1"/>
  <c r="Q381" i="1"/>
  <c r="U381" i="1"/>
  <c r="W381" i="1"/>
  <c r="Y382" i="1"/>
  <c r="Y384" i="1"/>
  <c r="Y386" i="1"/>
  <c r="Y388" i="1"/>
  <c r="Z382" i="1"/>
  <c r="Z384" i="1"/>
  <c r="Z386" i="1"/>
  <c r="Z388" i="1"/>
  <c r="AE382" i="1"/>
  <c r="AM382" i="1" s="1"/>
  <c r="AE384" i="1"/>
  <c r="AM384" i="1" s="1"/>
  <c r="AE386" i="1"/>
  <c r="AM386" i="1" s="1"/>
  <c r="AE388" i="1"/>
  <c r="AM388" i="1" s="1"/>
  <c r="N391" i="1"/>
  <c r="N394" i="1"/>
  <c r="N396" i="1"/>
  <c r="N398" i="1"/>
  <c r="N400" i="1"/>
  <c r="N402" i="1"/>
  <c r="N406" i="1"/>
  <c r="N408" i="1"/>
  <c r="N410" i="1"/>
  <c r="Q390" i="1"/>
  <c r="U390" i="1"/>
  <c r="W390" i="1"/>
  <c r="Y391" i="1"/>
  <c r="Y394" i="1"/>
  <c r="Y396" i="1"/>
  <c r="Y398" i="1"/>
  <c r="Y400" i="1"/>
  <c r="Y402" i="1"/>
  <c r="Y406" i="1"/>
  <c r="Y408" i="1"/>
  <c r="Y410" i="1"/>
  <c r="Y412" i="1"/>
  <c r="Z391" i="1"/>
  <c r="Z394" i="1"/>
  <c r="Z396" i="1"/>
  <c r="Z398" i="1"/>
  <c r="Z400" i="1"/>
  <c r="Z402" i="1"/>
  <c r="Z406" i="1"/>
  <c r="Z408" i="1"/>
  <c r="Z410" i="1"/>
  <c r="Z412" i="1"/>
  <c r="AE391" i="1"/>
  <c r="AM391" i="1" s="1"/>
  <c r="AE394" i="1"/>
  <c r="AM394" i="1" s="1"/>
  <c r="AE396" i="1"/>
  <c r="AM396" i="1" s="1"/>
  <c r="AE398" i="1"/>
  <c r="AM398" i="1" s="1"/>
  <c r="AE400" i="1"/>
  <c r="AM400" i="1" s="1"/>
  <c r="AE402" i="1"/>
  <c r="AM402" i="1" s="1"/>
  <c r="AE406" i="1"/>
  <c r="AM406" i="1" s="1"/>
  <c r="AE408" i="1"/>
  <c r="AM408" i="1" s="1"/>
  <c r="AE410" i="1"/>
  <c r="AM410" i="1" s="1"/>
  <c r="AE412" i="1"/>
  <c r="AM412" i="1" s="1"/>
  <c r="N415" i="1"/>
  <c r="N417" i="1"/>
  <c r="Q414" i="1"/>
  <c r="U414" i="1"/>
  <c r="W414" i="1"/>
  <c r="Y415" i="1"/>
  <c r="Y417" i="1"/>
  <c r="Z415" i="1"/>
  <c r="Z417" i="1"/>
  <c r="AE415" i="1"/>
  <c r="AM415" i="1" s="1"/>
  <c r="AE417" i="1"/>
  <c r="AM417" i="1" s="1"/>
  <c r="N420" i="1"/>
  <c r="N422" i="1"/>
  <c r="N424" i="1"/>
  <c r="N426" i="1"/>
  <c r="N428" i="1"/>
  <c r="S419" i="1"/>
  <c r="U419" i="1"/>
  <c r="W419" i="1"/>
  <c r="Y420" i="1"/>
  <c r="Y422" i="1"/>
  <c r="Y424" i="1"/>
  <c r="Y426" i="1"/>
  <c r="Y428" i="1"/>
  <c r="Z420" i="1"/>
  <c r="Z422" i="1"/>
  <c r="Z424" i="1"/>
  <c r="Z426" i="1"/>
  <c r="Z428" i="1"/>
  <c r="AE420" i="1"/>
  <c r="AM420" i="1" s="1"/>
  <c r="AE422" i="1"/>
  <c r="AM422" i="1" s="1"/>
  <c r="AE424" i="1"/>
  <c r="AM424" i="1" s="1"/>
  <c r="AE426" i="1"/>
  <c r="AM426" i="1" s="1"/>
  <c r="AE428" i="1"/>
  <c r="AM428" i="1" s="1"/>
  <c r="N431" i="1"/>
  <c r="N432" i="1"/>
  <c r="N433" i="1"/>
  <c r="N434" i="1"/>
  <c r="N435" i="1"/>
  <c r="N436" i="1"/>
  <c r="S430" i="1"/>
  <c r="U430" i="1"/>
  <c r="W430" i="1"/>
  <c r="Y431" i="1"/>
  <c r="Y432" i="1"/>
  <c r="Y433" i="1"/>
  <c r="Y434" i="1"/>
  <c r="Y435" i="1"/>
  <c r="Y436" i="1"/>
  <c r="Z431" i="1"/>
  <c r="Z432" i="1"/>
  <c r="Z433" i="1"/>
  <c r="Z434" i="1"/>
  <c r="Z435" i="1"/>
  <c r="Z436" i="1"/>
  <c r="AE431" i="1"/>
  <c r="AM431" i="1" s="1"/>
  <c r="AE432" i="1"/>
  <c r="AM432" i="1" s="1"/>
  <c r="AE433" i="1"/>
  <c r="AM433" i="1" s="1"/>
  <c r="AE434" i="1"/>
  <c r="AM434" i="1" s="1"/>
  <c r="AE435" i="1"/>
  <c r="AM435" i="1" s="1"/>
  <c r="AE436" i="1"/>
  <c r="AM436" i="1" s="1"/>
  <c r="N438" i="1"/>
  <c r="N439" i="1"/>
  <c r="N440" i="1"/>
  <c r="N441" i="1"/>
  <c r="N442" i="1"/>
  <c r="N443" i="1"/>
  <c r="N444" i="1"/>
  <c r="S437" i="1"/>
  <c r="U437" i="1"/>
  <c r="W437" i="1"/>
  <c r="Y438" i="1"/>
  <c r="Y439" i="1"/>
  <c r="Y440" i="1"/>
  <c r="Y441" i="1"/>
  <c r="Y442" i="1"/>
  <c r="Y443" i="1"/>
  <c r="Y444" i="1"/>
  <c r="Z438" i="1"/>
  <c r="Z439" i="1"/>
  <c r="Z440" i="1"/>
  <c r="Z441" i="1"/>
  <c r="Z442" i="1"/>
  <c r="Z443" i="1"/>
  <c r="Z444" i="1"/>
  <c r="AE438" i="1"/>
  <c r="AM438" i="1" s="1"/>
  <c r="AE439" i="1"/>
  <c r="AM439" i="1" s="1"/>
  <c r="AE440" i="1"/>
  <c r="AM440" i="1" s="1"/>
  <c r="AE441" i="1"/>
  <c r="AM441" i="1" s="1"/>
  <c r="AE442" i="1"/>
  <c r="AM442" i="1" s="1"/>
  <c r="AE443" i="1"/>
  <c r="AM443" i="1" s="1"/>
  <c r="AE444" i="1"/>
  <c r="AM444" i="1" s="1"/>
  <c r="Q445" i="1"/>
  <c r="S445" i="1"/>
  <c r="U445" i="1"/>
  <c r="W445" i="1"/>
  <c r="Y446" i="1"/>
  <c r="AH445" i="1" s="1"/>
  <c r="Z446" i="1"/>
  <c r="AI445" i="1" s="1"/>
  <c r="AE446" i="1"/>
  <c r="AM446" i="1" s="1"/>
  <c r="N449" i="1"/>
  <c r="O448" i="1" s="1"/>
  <c r="Q448" i="1"/>
  <c r="S448" i="1"/>
  <c r="W448" i="1"/>
  <c r="Y449" i="1"/>
  <c r="AH448" i="1" s="1"/>
  <c r="Z449" i="1"/>
  <c r="AI448" i="1" s="1"/>
  <c r="AE449" i="1"/>
  <c r="AM449" i="1" s="1"/>
  <c r="Q450" i="1"/>
  <c r="S450" i="1"/>
  <c r="U450" i="1"/>
  <c r="W450" i="1"/>
  <c r="Y451" i="1"/>
  <c r="Y452" i="1"/>
  <c r="Y453" i="1"/>
  <c r="Y454" i="1"/>
  <c r="Y455" i="1"/>
  <c r="Y456" i="1"/>
  <c r="Z451" i="1"/>
  <c r="Z452" i="1"/>
  <c r="Z453" i="1"/>
  <c r="Z454" i="1"/>
  <c r="Z455" i="1"/>
  <c r="Z456" i="1"/>
  <c r="AE451" i="1"/>
  <c r="AM451" i="1" s="1"/>
  <c r="AE452" i="1"/>
  <c r="AM452" i="1" s="1"/>
  <c r="AE453" i="1"/>
  <c r="AM453" i="1" s="1"/>
  <c r="AE454" i="1"/>
  <c r="AM454" i="1" s="1"/>
  <c r="AE455" i="1"/>
  <c r="AM455" i="1" s="1"/>
  <c r="AE456" i="1"/>
  <c r="AM456" i="1" s="1"/>
  <c r="AD459" i="1"/>
  <c r="AD461" i="1"/>
  <c r="AD464" i="1"/>
  <c r="AD467" i="1"/>
  <c r="AD470" i="1"/>
  <c r="H470" i="1" s="1"/>
  <c r="AD472" i="1"/>
  <c r="AD474" i="1"/>
  <c r="AD476" i="1"/>
  <c r="H476" i="1" s="1"/>
  <c r="AD478" i="1"/>
  <c r="H478" i="1" s="1"/>
  <c r="AD481" i="1"/>
  <c r="H481" i="1" s="1"/>
  <c r="AD483" i="1"/>
  <c r="AD485" i="1"/>
  <c r="H485" i="1" s="1"/>
  <c r="AD487" i="1"/>
  <c r="H487" i="1" s="1"/>
  <c r="AD489" i="1"/>
  <c r="H489" i="1" s="1"/>
  <c r="AD491" i="1"/>
  <c r="AD494" i="1"/>
  <c r="AD497" i="1"/>
  <c r="AD499" i="1"/>
  <c r="H499" i="1" s="1"/>
  <c r="AD501" i="1"/>
  <c r="AD503" i="1"/>
  <c r="AD505" i="1"/>
  <c r="H505" i="1" s="1"/>
  <c r="AD507" i="1"/>
  <c r="AD508" i="1"/>
  <c r="AD509" i="1"/>
  <c r="AD510" i="1"/>
  <c r="AD512" i="1"/>
  <c r="H512" i="1" s="1"/>
  <c r="AD514" i="1"/>
  <c r="AD516" i="1"/>
  <c r="AD518" i="1"/>
  <c r="H518" i="1" s="1"/>
  <c r="AD520" i="1"/>
  <c r="AD522" i="1"/>
  <c r="H522" i="1" s="1"/>
  <c r="AD524" i="1"/>
  <c r="H524" i="1" s="1"/>
  <c r="AD527" i="1"/>
  <c r="AD529" i="1"/>
  <c r="H529" i="1" s="1"/>
  <c r="AD531" i="1"/>
  <c r="AD533" i="1"/>
  <c r="AD536" i="1"/>
  <c r="AD539" i="1"/>
  <c r="H539" i="1" s="1"/>
  <c r="AD541" i="1"/>
  <c r="AD543" i="1"/>
  <c r="AD545" i="1"/>
  <c r="H545" i="1" s="1"/>
  <c r="AD547" i="1"/>
  <c r="H547" i="1" s="1"/>
  <c r="AD551" i="1"/>
  <c r="AD553" i="1"/>
  <c r="H553" i="1" s="1"/>
  <c r="AD555" i="1"/>
  <c r="H555" i="1" s="1"/>
  <c r="AD557" i="1"/>
  <c r="H557" i="1" s="1"/>
  <c r="AD560" i="1"/>
  <c r="AD562" i="1"/>
  <c r="H562" i="1" s="1"/>
  <c r="AD565" i="1"/>
  <c r="H565" i="1" s="1"/>
  <c r="AD567" i="1"/>
  <c r="AD569" i="1"/>
  <c r="H569" i="1" s="1"/>
  <c r="AD571" i="1"/>
  <c r="AD573" i="1"/>
  <c r="AD576" i="1"/>
  <c r="H576" i="1" s="1"/>
  <c r="AD577" i="1"/>
  <c r="H577" i="1" s="1"/>
  <c r="AD578" i="1"/>
  <c r="AD579" i="1"/>
  <c r="AD580" i="1"/>
  <c r="H580" i="1" s="1"/>
  <c r="AD581" i="1"/>
  <c r="AD583" i="1"/>
  <c r="H583" i="1" s="1"/>
  <c r="AD584" i="1"/>
  <c r="AD585" i="1"/>
  <c r="H585" i="1" s="1"/>
  <c r="AD586" i="1"/>
  <c r="AD587" i="1"/>
  <c r="AD588" i="1"/>
  <c r="AD589" i="1"/>
  <c r="H589" i="1" s="1"/>
  <c r="AD591" i="1"/>
  <c r="AD594" i="1"/>
  <c r="H594" i="1" s="1"/>
  <c r="H593" i="1" s="1"/>
  <c r="U593" i="1" s="1"/>
  <c r="AD596" i="1"/>
  <c r="AD597" i="1"/>
  <c r="AD598" i="1"/>
  <c r="H598" i="1" s="1"/>
  <c r="AD599" i="1"/>
  <c r="AD600" i="1"/>
  <c r="AD601" i="1"/>
  <c r="H601" i="1" s="1"/>
  <c r="J459" i="1"/>
  <c r="AA459" i="1" s="1"/>
  <c r="J461" i="1"/>
  <c r="AA461" i="1" s="1"/>
  <c r="J464" i="1"/>
  <c r="AA464" i="1" s="1"/>
  <c r="J467" i="1"/>
  <c r="J470" i="1"/>
  <c r="AA470" i="1" s="1"/>
  <c r="J472" i="1"/>
  <c r="AA472" i="1" s="1"/>
  <c r="J474" i="1"/>
  <c r="AA474" i="1" s="1"/>
  <c r="J476" i="1"/>
  <c r="J478" i="1"/>
  <c r="AA478" i="1" s="1"/>
  <c r="J481" i="1"/>
  <c r="J483" i="1"/>
  <c r="AA483" i="1" s="1"/>
  <c r="J485" i="1"/>
  <c r="AA485" i="1" s="1"/>
  <c r="J487" i="1"/>
  <c r="AA487" i="1" s="1"/>
  <c r="J489" i="1"/>
  <c r="AA489" i="1" s="1"/>
  <c r="J491" i="1"/>
  <c r="J494" i="1"/>
  <c r="J497" i="1"/>
  <c r="AA497" i="1" s="1"/>
  <c r="J499" i="1"/>
  <c r="J501" i="1"/>
  <c r="AA501" i="1" s="1"/>
  <c r="J503" i="1"/>
  <c r="J505" i="1"/>
  <c r="AA505" i="1" s="1"/>
  <c r="J507" i="1"/>
  <c r="AA507" i="1" s="1"/>
  <c r="J508" i="1"/>
  <c r="AA508" i="1" s="1"/>
  <c r="J509" i="1"/>
  <c r="J510" i="1"/>
  <c r="AA510" i="1" s="1"/>
  <c r="J512" i="1"/>
  <c r="AA512" i="1" s="1"/>
  <c r="J514" i="1"/>
  <c r="AA514" i="1" s="1"/>
  <c r="J516" i="1"/>
  <c r="AA516" i="1" s="1"/>
  <c r="J518" i="1"/>
  <c r="AA518" i="1" s="1"/>
  <c r="J520" i="1"/>
  <c r="AA520" i="1" s="1"/>
  <c r="J522" i="1"/>
  <c r="AA522" i="1" s="1"/>
  <c r="J524" i="1"/>
  <c r="AA524" i="1" s="1"/>
  <c r="J527" i="1"/>
  <c r="J529" i="1"/>
  <c r="AA529" i="1" s="1"/>
  <c r="J531" i="1"/>
  <c r="AA531" i="1" s="1"/>
  <c r="J533" i="1"/>
  <c r="J536" i="1"/>
  <c r="AA536" i="1" s="1"/>
  <c r="J539" i="1"/>
  <c r="AA539" i="1" s="1"/>
  <c r="J541" i="1"/>
  <c r="AA541" i="1" s="1"/>
  <c r="J543" i="1"/>
  <c r="J545" i="1"/>
  <c r="AA545" i="1" s="1"/>
  <c r="J547" i="1"/>
  <c r="AA547" i="1" s="1"/>
  <c r="J551" i="1"/>
  <c r="AA551" i="1" s="1"/>
  <c r="J553" i="1"/>
  <c r="J555" i="1"/>
  <c r="AA555" i="1" s="1"/>
  <c r="J557" i="1"/>
  <c r="AA557" i="1" s="1"/>
  <c r="J560" i="1"/>
  <c r="AA560" i="1" s="1"/>
  <c r="J562" i="1"/>
  <c r="J565" i="1"/>
  <c r="AA565" i="1" s="1"/>
  <c r="J567" i="1"/>
  <c r="AA567" i="1" s="1"/>
  <c r="J569" i="1"/>
  <c r="J571" i="1"/>
  <c r="J573" i="1"/>
  <c r="AA573" i="1" s="1"/>
  <c r="J576" i="1"/>
  <c r="AA576" i="1" s="1"/>
  <c r="J577" i="1"/>
  <c r="AA577" i="1" s="1"/>
  <c r="J578" i="1"/>
  <c r="J579" i="1"/>
  <c r="AA579" i="1" s="1"/>
  <c r="J580" i="1"/>
  <c r="AA580" i="1" s="1"/>
  <c r="J581" i="1"/>
  <c r="AA581" i="1" s="1"/>
  <c r="J583" i="1"/>
  <c r="J584" i="1"/>
  <c r="AA584" i="1" s="1"/>
  <c r="J585" i="1"/>
  <c r="AA585" i="1" s="1"/>
  <c r="J586" i="1"/>
  <c r="J587" i="1"/>
  <c r="J588" i="1"/>
  <c r="AA588" i="1" s="1"/>
  <c r="J589" i="1"/>
  <c r="AA589" i="1" s="1"/>
  <c r="J591" i="1"/>
  <c r="AA591" i="1" s="1"/>
  <c r="AJ590" i="1" s="1"/>
  <c r="J594" i="1"/>
  <c r="J596" i="1"/>
  <c r="AA596" i="1" s="1"/>
  <c r="J597" i="1"/>
  <c r="J598" i="1"/>
  <c r="J599" i="1"/>
  <c r="AA599" i="1" s="1"/>
  <c r="J600" i="1"/>
  <c r="AA600" i="1" s="1"/>
  <c r="J601" i="1"/>
  <c r="AA601" i="1" s="1"/>
  <c r="L459" i="1"/>
  <c r="L461" i="1"/>
  <c r="L464" i="1"/>
  <c r="L467" i="1"/>
  <c r="L466" i="1" s="1"/>
  <c r="L470" i="1"/>
  <c r="L472" i="1"/>
  <c r="L474" i="1"/>
  <c r="L476" i="1"/>
  <c r="L478" i="1"/>
  <c r="L481" i="1"/>
  <c r="L483" i="1"/>
  <c r="L485" i="1"/>
  <c r="L487" i="1"/>
  <c r="L489" i="1"/>
  <c r="L491" i="1"/>
  <c r="L494" i="1"/>
  <c r="L493" i="1" s="1"/>
  <c r="L497" i="1"/>
  <c r="L499" i="1"/>
  <c r="L501" i="1"/>
  <c r="L503" i="1"/>
  <c r="L505" i="1"/>
  <c r="L507" i="1"/>
  <c r="L508" i="1"/>
  <c r="L509" i="1"/>
  <c r="L510" i="1"/>
  <c r="L512" i="1"/>
  <c r="L514" i="1"/>
  <c r="L516" i="1"/>
  <c r="L518" i="1"/>
  <c r="L520" i="1"/>
  <c r="L522" i="1"/>
  <c r="L524" i="1"/>
  <c r="L527" i="1"/>
  <c r="L529" i="1"/>
  <c r="L531" i="1"/>
  <c r="L533" i="1"/>
  <c r="L536" i="1"/>
  <c r="L539" i="1"/>
  <c r="L541" i="1"/>
  <c r="L543" i="1"/>
  <c r="L545" i="1"/>
  <c r="L547" i="1"/>
  <c r="L551" i="1"/>
  <c r="L553" i="1"/>
  <c r="L555" i="1"/>
  <c r="L557" i="1"/>
  <c r="L560" i="1"/>
  <c r="L562" i="1"/>
  <c r="L565" i="1"/>
  <c r="L567" i="1"/>
  <c r="L569" i="1"/>
  <c r="L571" i="1"/>
  <c r="L573" i="1"/>
  <c r="L576" i="1"/>
  <c r="L577" i="1"/>
  <c r="L578" i="1"/>
  <c r="L579" i="1"/>
  <c r="L580" i="1"/>
  <c r="L581" i="1"/>
  <c r="L583" i="1"/>
  <c r="L584" i="1"/>
  <c r="L585" i="1"/>
  <c r="L586" i="1"/>
  <c r="L587" i="1"/>
  <c r="L588" i="1"/>
  <c r="L589" i="1"/>
  <c r="L591" i="1"/>
  <c r="L590" i="1" s="1"/>
  <c r="L594" i="1"/>
  <c r="L593" i="1" s="1"/>
  <c r="L596" i="1"/>
  <c r="L597" i="1"/>
  <c r="L598" i="1"/>
  <c r="L599" i="1"/>
  <c r="L600" i="1"/>
  <c r="L601" i="1"/>
  <c r="N459" i="1"/>
  <c r="N461" i="1"/>
  <c r="S458" i="1"/>
  <c r="U458" i="1"/>
  <c r="W458" i="1"/>
  <c r="Y459" i="1"/>
  <c r="Y461" i="1"/>
  <c r="Z459" i="1"/>
  <c r="Z461" i="1"/>
  <c r="AE459" i="1"/>
  <c r="AM459" i="1" s="1"/>
  <c r="AE461" i="1"/>
  <c r="AM461" i="1" s="1"/>
  <c r="N464" i="1"/>
  <c r="S463" i="1"/>
  <c r="U463" i="1"/>
  <c r="W463" i="1"/>
  <c r="Y464" i="1"/>
  <c r="Z464" i="1"/>
  <c r="AE464" i="1"/>
  <c r="AM464" i="1" s="1"/>
  <c r="N467" i="1"/>
  <c r="O466" i="1" s="1"/>
  <c r="S466" i="1"/>
  <c r="T466" i="1"/>
  <c r="U466" i="1"/>
  <c r="V466" i="1"/>
  <c r="W466" i="1"/>
  <c r="Y467" i="1"/>
  <c r="AH466" i="1" s="1"/>
  <c r="Z467" i="1"/>
  <c r="AI466" i="1" s="1"/>
  <c r="AE467" i="1"/>
  <c r="AM467" i="1" s="1"/>
  <c r="N470" i="1"/>
  <c r="N472" i="1"/>
  <c r="N474" i="1"/>
  <c r="N476" i="1"/>
  <c r="N478" i="1"/>
  <c r="S469" i="1"/>
  <c r="U469" i="1"/>
  <c r="W469" i="1"/>
  <c r="Y470" i="1"/>
  <c r="Y472" i="1"/>
  <c r="Y474" i="1"/>
  <c r="Y476" i="1"/>
  <c r="Y478" i="1"/>
  <c r="Z470" i="1"/>
  <c r="Z472" i="1"/>
  <c r="Z474" i="1"/>
  <c r="Z476" i="1"/>
  <c r="Z478" i="1"/>
  <c r="AE470" i="1"/>
  <c r="AM470" i="1" s="1"/>
  <c r="AE472" i="1"/>
  <c r="AM472" i="1" s="1"/>
  <c r="AE474" i="1"/>
  <c r="AM474" i="1" s="1"/>
  <c r="AE476" i="1"/>
  <c r="AM476" i="1" s="1"/>
  <c r="AE478" i="1"/>
  <c r="AM478" i="1" s="1"/>
  <c r="N481" i="1"/>
  <c r="N483" i="1"/>
  <c r="N485" i="1"/>
  <c r="N487" i="1"/>
  <c r="N489" i="1"/>
  <c r="Q480" i="1"/>
  <c r="U480" i="1"/>
  <c r="W480" i="1"/>
  <c r="Y481" i="1"/>
  <c r="Y483" i="1"/>
  <c r="Y485" i="1"/>
  <c r="Y487" i="1"/>
  <c r="Y489" i="1"/>
  <c r="Y491" i="1"/>
  <c r="Z481" i="1"/>
  <c r="Z483" i="1"/>
  <c r="Z485" i="1"/>
  <c r="Z487" i="1"/>
  <c r="Z489" i="1"/>
  <c r="Z491" i="1"/>
  <c r="AE481" i="1"/>
  <c r="AM481" i="1" s="1"/>
  <c r="AE483" i="1"/>
  <c r="AM483" i="1" s="1"/>
  <c r="AE485" i="1"/>
  <c r="AM485" i="1" s="1"/>
  <c r="AE487" i="1"/>
  <c r="AM487" i="1" s="1"/>
  <c r="AE489" i="1"/>
  <c r="AM489" i="1" s="1"/>
  <c r="AE491" i="1"/>
  <c r="AM491" i="1" s="1"/>
  <c r="N494" i="1"/>
  <c r="O493" i="1" s="1"/>
  <c r="Q493" i="1"/>
  <c r="U493" i="1"/>
  <c r="W493" i="1"/>
  <c r="Y494" i="1"/>
  <c r="AH493" i="1" s="1"/>
  <c r="Z494" i="1"/>
  <c r="AI493" i="1" s="1"/>
  <c r="AE494" i="1"/>
  <c r="AM494" i="1" s="1"/>
  <c r="N497" i="1"/>
  <c r="N499" i="1"/>
  <c r="N501" i="1"/>
  <c r="N503" i="1"/>
  <c r="N505" i="1"/>
  <c r="N507" i="1"/>
  <c r="N508" i="1"/>
  <c r="N509" i="1"/>
  <c r="N510" i="1"/>
  <c r="N512" i="1"/>
  <c r="N514" i="1"/>
  <c r="N516" i="1"/>
  <c r="N518" i="1"/>
  <c r="N520" i="1"/>
  <c r="N522" i="1"/>
  <c r="Q496" i="1"/>
  <c r="U496" i="1"/>
  <c r="W496" i="1"/>
  <c r="Y497" i="1"/>
  <c r="Y499" i="1"/>
  <c r="Y501" i="1"/>
  <c r="Y503" i="1"/>
  <c r="Y505" i="1"/>
  <c r="Y507" i="1"/>
  <c r="Y508" i="1"/>
  <c r="Y509" i="1"/>
  <c r="Y510" i="1"/>
  <c r="Y512" i="1"/>
  <c r="Y514" i="1"/>
  <c r="Y516" i="1"/>
  <c r="Y518" i="1"/>
  <c r="Y520" i="1"/>
  <c r="Y522" i="1"/>
  <c r="Y524" i="1"/>
  <c r="Z497" i="1"/>
  <c r="Z499" i="1"/>
  <c r="Z501" i="1"/>
  <c r="Z503" i="1"/>
  <c r="Z505" i="1"/>
  <c r="Z507" i="1"/>
  <c r="Z508" i="1"/>
  <c r="Z509" i="1"/>
  <c r="Z510" i="1"/>
  <c r="Z512" i="1"/>
  <c r="Z514" i="1"/>
  <c r="Z516" i="1"/>
  <c r="Z518" i="1"/>
  <c r="Z520" i="1"/>
  <c r="Z522" i="1"/>
  <c r="Z524" i="1"/>
  <c r="AE497" i="1"/>
  <c r="AM497" i="1" s="1"/>
  <c r="AE499" i="1"/>
  <c r="AM499" i="1" s="1"/>
  <c r="AE501" i="1"/>
  <c r="AM501" i="1" s="1"/>
  <c r="AE503" i="1"/>
  <c r="AM503" i="1" s="1"/>
  <c r="AE505" i="1"/>
  <c r="AM505" i="1" s="1"/>
  <c r="AE507" i="1"/>
  <c r="AM507" i="1" s="1"/>
  <c r="AE508" i="1"/>
  <c r="AM508" i="1" s="1"/>
  <c r="AE509" i="1"/>
  <c r="AM509" i="1" s="1"/>
  <c r="AE510" i="1"/>
  <c r="AM510" i="1" s="1"/>
  <c r="AE512" i="1"/>
  <c r="AM512" i="1" s="1"/>
  <c r="AE514" i="1"/>
  <c r="AM514" i="1" s="1"/>
  <c r="AE516" i="1"/>
  <c r="AM516" i="1" s="1"/>
  <c r="AE518" i="1"/>
  <c r="AM518" i="1" s="1"/>
  <c r="AE520" i="1"/>
  <c r="AM520" i="1" s="1"/>
  <c r="AE522" i="1"/>
  <c r="AM522" i="1" s="1"/>
  <c r="AL522" i="1"/>
  <c r="AE524" i="1"/>
  <c r="AM524" i="1" s="1"/>
  <c r="N527" i="1"/>
  <c r="N529" i="1"/>
  <c r="N531" i="1"/>
  <c r="Q526" i="1"/>
  <c r="U526" i="1"/>
  <c r="W526" i="1"/>
  <c r="Y527" i="1"/>
  <c r="Y529" i="1"/>
  <c r="Y531" i="1"/>
  <c r="Y533" i="1"/>
  <c r="Z527" i="1"/>
  <c r="Z529" i="1"/>
  <c r="Z531" i="1"/>
  <c r="Z533" i="1"/>
  <c r="AE527" i="1"/>
  <c r="AM527" i="1" s="1"/>
  <c r="AE529" i="1"/>
  <c r="AM529" i="1" s="1"/>
  <c r="AE531" i="1"/>
  <c r="AM531" i="1" s="1"/>
  <c r="AE533" i="1"/>
  <c r="AM533" i="1" s="1"/>
  <c r="N536" i="1"/>
  <c r="N539" i="1"/>
  <c r="N541" i="1"/>
  <c r="N543" i="1"/>
  <c r="N545" i="1"/>
  <c r="N547" i="1"/>
  <c r="N551" i="1"/>
  <c r="N553" i="1"/>
  <c r="N555" i="1"/>
  <c r="Q535" i="1"/>
  <c r="U535" i="1"/>
  <c r="W535" i="1"/>
  <c r="Y536" i="1"/>
  <c r="Y539" i="1"/>
  <c r="Y541" i="1"/>
  <c r="Y543" i="1"/>
  <c r="Y545" i="1"/>
  <c r="Y547" i="1"/>
  <c r="Y551" i="1"/>
  <c r="Y553" i="1"/>
  <c r="Y555" i="1"/>
  <c r="Y557" i="1"/>
  <c r="Z536" i="1"/>
  <c r="Z539" i="1"/>
  <c r="Z541" i="1"/>
  <c r="Z543" i="1"/>
  <c r="Z545" i="1"/>
  <c r="Z547" i="1"/>
  <c r="Z551" i="1"/>
  <c r="Z553" i="1"/>
  <c r="Z555" i="1"/>
  <c r="Z557" i="1"/>
  <c r="AE536" i="1"/>
  <c r="AM536" i="1" s="1"/>
  <c r="AE539" i="1"/>
  <c r="AM539" i="1" s="1"/>
  <c r="AE541" i="1"/>
  <c r="AM541" i="1" s="1"/>
  <c r="AE543" i="1"/>
  <c r="AM543" i="1" s="1"/>
  <c r="AE545" i="1"/>
  <c r="AM545" i="1" s="1"/>
  <c r="AE547" i="1"/>
  <c r="AM547" i="1" s="1"/>
  <c r="AE551" i="1"/>
  <c r="AM551" i="1" s="1"/>
  <c r="AE553" i="1"/>
  <c r="AM553" i="1" s="1"/>
  <c r="AE555" i="1"/>
  <c r="AM555" i="1" s="1"/>
  <c r="AE557" i="1"/>
  <c r="AM557" i="1" s="1"/>
  <c r="N560" i="1"/>
  <c r="N562" i="1"/>
  <c r="Q559" i="1"/>
  <c r="U559" i="1"/>
  <c r="W559" i="1"/>
  <c r="Y560" i="1"/>
  <c r="Y562" i="1"/>
  <c r="Z560" i="1"/>
  <c r="Z562" i="1"/>
  <c r="AE560" i="1"/>
  <c r="AM560" i="1" s="1"/>
  <c r="AE562" i="1"/>
  <c r="AM562" i="1" s="1"/>
  <c r="N565" i="1"/>
  <c r="N567" i="1"/>
  <c r="N569" i="1"/>
  <c r="N571" i="1"/>
  <c r="N573" i="1"/>
  <c r="S564" i="1"/>
  <c r="U564" i="1"/>
  <c r="W564" i="1"/>
  <c r="Y565" i="1"/>
  <c r="Y567" i="1"/>
  <c r="Y569" i="1"/>
  <c r="Y571" i="1"/>
  <c r="Y573" i="1"/>
  <c r="Z565" i="1"/>
  <c r="Z567" i="1"/>
  <c r="Z569" i="1"/>
  <c r="Z571" i="1"/>
  <c r="Z573" i="1"/>
  <c r="AE565" i="1"/>
  <c r="AM565" i="1" s="1"/>
  <c r="AE567" i="1"/>
  <c r="AM567" i="1" s="1"/>
  <c r="AE569" i="1"/>
  <c r="AM569" i="1" s="1"/>
  <c r="AE571" i="1"/>
  <c r="AM571" i="1" s="1"/>
  <c r="AE573" i="1"/>
  <c r="AM573" i="1" s="1"/>
  <c r="N576" i="1"/>
  <c r="N577" i="1"/>
  <c r="N578" i="1"/>
  <c r="N579" i="1"/>
  <c r="N580" i="1"/>
  <c r="N581" i="1"/>
  <c r="S575" i="1"/>
  <c r="U575" i="1"/>
  <c r="W575" i="1"/>
  <c r="Y576" i="1"/>
  <c r="Y577" i="1"/>
  <c r="Y578" i="1"/>
  <c r="Y579" i="1"/>
  <c r="Y580" i="1"/>
  <c r="Y581" i="1"/>
  <c r="Z576" i="1"/>
  <c r="Z577" i="1"/>
  <c r="Z578" i="1"/>
  <c r="Z579" i="1"/>
  <c r="Z580" i="1"/>
  <c r="Z581" i="1"/>
  <c r="AE576" i="1"/>
  <c r="AM576" i="1" s="1"/>
  <c r="AE577" i="1"/>
  <c r="AM577" i="1" s="1"/>
  <c r="AE578" i="1"/>
  <c r="AM578" i="1" s="1"/>
  <c r="AE579" i="1"/>
  <c r="AM579" i="1" s="1"/>
  <c r="AE580" i="1"/>
  <c r="AM580" i="1" s="1"/>
  <c r="AE581" i="1"/>
  <c r="AM581" i="1" s="1"/>
  <c r="N583" i="1"/>
  <c r="N584" i="1"/>
  <c r="N585" i="1"/>
  <c r="N586" i="1"/>
  <c r="N587" i="1"/>
  <c r="N588" i="1"/>
  <c r="N589" i="1"/>
  <c r="S582" i="1"/>
  <c r="U582" i="1"/>
  <c r="W582" i="1"/>
  <c r="Y583" i="1"/>
  <c r="Y584" i="1"/>
  <c r="Y585" i="1"/>
  <c r="Y586" i="1"/>
  <c r="Y587" i="1"/>
  <c r="Y588" i="1"/>
  <c r="Y589" i="1"/>
  <c r="Z583" i="1"/>
  <c r="Z584" i="1"/>
  <c r="Z585" i="1"/>
  <c r="Z586" i="1"/>
  <c r="Z587" i="1"/>
  <c r="Z588" i="1"/>
  <c r="Z589" i="1"/>
  <c r="AE583" i="1"/>
  <c r="AM583" i="1" s="1"/>
  <c r="AE584" i="1"/>
  <c r="AM584" i="1" s="1"/>
  <c r="AE585" i="1"/>
  <c r="AM585" i="1" s="1"/>
  <c r="AE586" i="1"/>
  <c r="AM586" i="1" s="1"/>
  <c r="AE587" i="1"/>
  <c r="AM587" i="1" s="1"/>
  <c r="AE588" i="1"/>
  <c r="AM588" i="1" s="1"/>
  <c r="AE589" i="1"/>
  <c r="AM589" i="1" s="1"/>
  <c r="Q590" i="1"/>
  <c r="S590" i="1"/>
  <c r="U590" i="1"/>
  <c r="W590" i="1"/>
  <c r="Y591" i="1"/>
  <c r="AH590" i="1" s="1"/>
  <c r="Z591" i="1"/>
  <c r="AI590" i="1" s="1"/>
  <c r="AE591" i="1"/>
  <c r="AM591" i="1" s="1"/>
  <c r="N594" i="1"/>
  <c r="O593" i="1" s="1"/>
  <c r="T593" i="1" s="1"/>
  <c r="Q593" i="1"/>
  <c r="S593" i="1"/>
  <c r="W593" i="1"/>
  <c r="Y594" i="1"/>
  <c r="AH593" i="1" s="1"/>
  <c r="Z594" i="1"/>
  <c r="AI593" i="1" s="1"/>
  <c r="AE594" i="1"/>
  <c r="AM594" i="1" s="1"/>
  <c r="Q595" i="1"/>
  <c r="S595" i="1"/>
  <c r="U595" i="1"/>
  <c r="W595" i="1"/>
  <c r="Y596" i="1"/>
  <c r="Y597" i="1"/>
  <c r="Y598" i="1"/>
  <c r="Y599" i="1"/>
  <c r="Y600" i="1"/>
  <c r="Y601" i="1"/>
  <c r="Z596" i="1"/>
  <c r="Z597" i="1"/>
  <c r="Z598" i="1"/>
  <c r="Z599" i="1"/>
  <c r="Z600" i="1"/>
  <c r="Z601" i="1"/>
  <c r="AE596" i="1"/>
  <c r="AM596" i="1" s="1"/>
  <c r="AE597" i="1"/>
  <c r="AM597" i="1" s="1"/>
  <c r="AE598" i="1"/>
  <c r="AM598" i="1" s="1"/>
  <c r="AE599" i="1"/>
  <c r="AM599" i="1" s="1"/>
  <c r="AE600" i="1"/>
  <c r="AM600" i="1" s="1"/>
  <c r="AE601" i="1"/>
  <c r="AM601" i="1" s="1"/>
  <c r="AD604" i="1"/>
  <c r="H604" i="1" s="1"/>
  <c r="AD606" i="1"/>
  <c r="AD609" i="1"/>
  <c r="H609" i="1" s="1"/>
  <c r="AD612" i="1"/>
  <c r="H612" i="1" s="1"/>
  <c r="H611" i="1" s="1"/>
  <c r="AD615" i="1"/>
  <c r="H615" i="1" s="1"/>
  <c r="AD617" i="1"/>
  <c r="AD619" i="1"/>
  <c r="H619" i="1" s="1"/>
  <c r="AD621" i="1"/>
  <c r="H621" i="1" s="1"/>
  <c r="AD623" i="1"/>
  <c r="AD626" i="1"/>
  <c r="AD628" i="1"/>
  <c r="AD630" i="1"/>
  <c r="H630" i="1" s="1"/>
  <c r="AD632" i="1"/>
  <c r="H632" i="1" s="1"/>
  <c r="AD634" i="1"/>
  <c r="H634" i="1" s="1"/>
  <c r="AD636" i="1"/>
  <c r="AD639" i="1"/>
  <c r="H639" i="1" s="1"/>
  <c r="H638" i="1" s="1"/>
  <c r="AD642" i="1"/>
  <c r="H642" i="1" s="1"/>
  <c r="AD644" i="1"/>
  <c r="AD646" i="1"/>
  <c r="H646" i="1" s="1"/>
  <c r="AD648" i="1"/>
  <c r="H648" i="1" s="1"/>
  <c r="AD650" i="1"/>
  <c r="H650" i="1" s="1"/>
  <c r="AD652" i="1"/>
  <c r="AD654" i="1"/>
  <c r="AD656" i="1"/>
  <c r="H656" i="1" s="1"/>
  <c r="AD658" i="1"/>
  <c r="H658" i="1" s="1"/>
  <c r="AD660" i="1"/>
  <c r="AD662" i="1"/>
  <c r="AD664" i="1"/>
  <c r="H664" i="1" s="1"/>
  <c r="AD666" i="1"/>
  <c r="H666" i="1" s="1"/>
  <c r="AD668" i="1"/>
  <c r="AL668" i="1" s="1"/>
  <c r="AD670" i="1"/>
  <c r="H670" i="1" s="1"/>
  <c r="AD672" i="1"/>
  <c r="AD675" i="1"/>
  <c r="AD677" i="1"/>
  <c r="H677" i="1" s="1"/>
  <c r="AD679" i="1"/>
  <c r="AD681" i="1"/>
  <c r="AD684" i="1"/>
  <c r="AD686" i="1"/>
  <c r="AD688" i="1"/>
  <c r="AD690" i="1"/>
  <c r="H690" i="1" s="1"/>
  <c r="AD692" i="1"/>
  <c r="AD694" i="1"/>
  <c r="H694" i="1" s="1"/>
  <c r="AD698" i="1"/>
  <c r="H698" i="1" s="1"/>
  <c r="AD700" i="1"/>
  <c r="AL700" i="1" s="1"/>
  <c r="AD702" i="1"/>
  <c r="H702" i="1" s="1"/>
  <c r="AD704" i="1"/>
  <c r="AD707" i="1"/>
  <c r="AL707" i="1" s="1"/>
  <c r="AD709" i="1"/>
  <c r="H709" i="1" s="1"/>
  <c r="AD712" i="1"/>
  <c r="AL712" i="1" s="1"/>
  <c r="AD714" i="1"/>
  <c r="AD716" i="1"/>
  <c r="AL716" i="1" s="1"/>
  <c r="AD718" i="1"/>
  <c r="H718" i="1" s="1"/>
  <c r="AD720" i="1"/>
  <c r="AD723" i="1"/>
  <c r="H723" i="1" s="1"/>
  <c r="AD724" i="1"/>
  <c r="H724" i="1" s="1"/>
  <c r="AD725" i="1"/>
  <c r="AD726" i="1"/>
  <c r="AD727" i="1"/>
  <c r="H727" i="1" s="1"/>
  <c r="AD728" i="1"/>
  <c r="AD729" i="1"/>
  <c r="AD731" i="1"/>
  <c r="AD732" i="1"/>
  <c r="H732" i="1" s="1"/>
  <c r="AD733" i="1"/>
  <c r="AD734" i="1"/>
  <c r="AD735" i="1"/>
  <c r="AD736" i="1"/>
  <c r="H736" i="1" s="1"/>
  <c r="AD737" i="1"/>
  <c r="AD739" i="1"/>
  <c r="AD742" i="1"/>
  <c r="H742" i="1" s="1"/>
  <c r="H741" i="1" s="1"/>
  <c r="U741" i="1" s="1"/>
  <c r="AD744" i="1"/>
  <c r="H744" i="1" s="1"/>
  <c r="AD745" i="1"/>
  <c r="AD746" i="1"/>
  <c r="AD747" i="1"/>
  <c r="AD748" i="1"/>
  <c r="AD749" i="1"/>
  <c r="H749" i="1" s="1"/>
  <c r="J604" i="1"/>
  <c r="J606" i="1"/>
  <c r="J609" i="1"/>
  <c r="AA609" i="1" s="1"/>
  <c r="AJ608" i="1" s="1"/>
  <c r="J612" i="1"/>
  <c r="J615" i="1"/>
  <c r="J617" i="1"/>
  <c r="AA617" i="1" s="1"/>
  <c r="J619" i="1"/>
  <c r="AA619" i="1" s="1"/>
  <c r="J621" i="1"/>
  <c r="AA621" i="1" s="1"/>
  <c r="J623" i="1"/>
  <c r="J626" i="1"/>
  <c r="AA626" i="1" s="1"/>
  <c r="J628" i="1"/>
  <c r="AA628" i="1" s="1"/>
  <c r="J630" i="1"/>
  <c r="J632" i="1"/>
  <c r="J634" i="1"/>
  <c r="AA634" i="1" s="1"/>
  <c r="J636" i="1"/>
  <c r="AA636" i="1" s="1"/>
  <c r="J639" i="1"/>
  <c r="J642" i="1"/>
  <c r="AA642" i="1" s="1"/>
  <c r="J644" i="1"/>
  <c r="J646" i="1"/>
  <c r="AA646" i="1" s="1"/>
  <c r="J648" i="1"/>
  <c r="J650" i="1"/>
  <c r="J652" i="1"/>
  <c r="AA652" i="1" s="1"/>
  <c r="J654" i="1"/>
  <c r="AA654" i="1" s="1"/>
  <c r="J656" i="1"/>
  <c r="J658" i="1"/>
  <c r="AA658" i="1" s="1"/>
  <c r="J660" i="1"/>
  <c r="AA660" i="1" s="1"/>
  <c r="J662" i="1"/>
  <c r="AA662" i="1" s="1"/>
  <c r="J664" i="1"/>
  <c r="AA664" i="1" s="1"/>
  <c r="J666" i="1"/>
  <c r="AA666" i="1" s="1"/>
  <c r="J668" i="1"/>
  <c r="AA668" i="1" s="1"/>
  <c r="J670" i="1"/>
  <c r="AA670" i="1" s="1"/>
  <c r="J672" i="1"/>
  <c r="AA672" i="1" s="1"/>
  <c r="J675" i="1"/>
  <c r="AA675" i="1" s="1"/>
  <c r="J677" i="1"/>
  <c r="AA677" i="1" s="1"/>
  <c r="J679" i="1"/>
  <c r="AA679" i="1" s="1"/>
  <c r="J681" i="1"/>
  <c r="AA681" i="1" s="1"/>
  <c r="J684" i="1"/>
  <c r="J686" i="1"/>
  <c r="AA686" i="1" s="1"/>
  <c r="J688" i="1"/>
  <c r="AA688" i="1" s="1"/>
  <c r="J690" i="1"/>
  <c r="AA690" i="1" s="1"/>
  <c r="J692" i="1"/>
  <c r="J694" i="1"/>
  <c r="AA694" i="1" s="1"/>
  <c r="J698" i="1"/>
  <c r="AA698" i="1" s="1"/>
  <c r="J700" i="1"/>
  <c r="AA700" i="1" s="1"/>
  <c r="J702" i="1"/>
  <c r="AA702" i="1" s="1"/>
  <c r="J704" i="1"/>
  <c r="AA704" i="1" s="1"/>
  <c r="J707" i="1"/>
  <c r="J709" i="1"/>
  <c r="J712" i="1"/>
  <c r="J714" i="1"/>
  <c r="AA714" i="1" s="1"/>
  <c r="J716" i="1"/>
  <c r="AA716" i="1" s="1"/>
  <c r="J718" i="1"/>
  <c r="AA718" i="1" s="1"/>
  <c r="J720" i="1"/>
  <c r="J723" i="1"/>
  <c r="AA723" i="1" s="1"/>
  <c r="J724" i="1"/>
  <c r="AA724" i="1" s="1"/>
  <c r="J725" i="1"/>
  <c r="AA725" i="1" s="1"/>
  <c r="J726" i="1"/>
  <c r="AA726" i="1" s="1"/>
  <c r="J727" i="1"/>
  <c r="AA727" i="1" s="1"/>
  <c r="J728" i="1"/>
  <c r="AA728" i="1" s="1"/>
  <c r="J729" i="1"/>
  <c r="AA729" i="1" s="1"/>
  <c r="J731" i="1"/>
  <c r="AA731" i="1" s="1"/>
  <c r="J732" i="1"/>
  <c r="AA732" i="1" s="1"/>
  <c r="J733" i="1"/>
  <c r="AA733" i="1" s="1"/>
  <c r="J734" i="1"/>
  <c r="AA734" i="1" s="1"/>
  <c r="J735" i="1"/>
  <c r="J736" i="1"/>
  <c r="AA736" i="1" s="1"/>
  <c r="J737" i="1"/>
  <c r="AA737" i="1" s="1"/>
  <c r="J739" i="1"/>
  <c r="AA739" i="1" s="1"/>
  <c r="AJ738" i="1" s="1"/>
  <c r="J742" i="1"/>
  <c r="AA742" i="1" s="1"/>
  <c r="AJ741" i="1" s="1"/>
  <c r="J744" i="1"/>
  <c r="AA744" i="1" s="1"/>
  <c r="J745" i="1"/>
  <c r="J746" i="1"/>
  <c r="AA746" i="1" s="1"/>
  <c r="J747" i="1"/>
  <c r="AA747" i="1" s="1"/>
  <c r="J748" i="1"/>
  <c r="AA748" i="1" s="1"/>
  <c r="J749" i="1"/>
  <c r="AA749" i="1" s="1"/>
  <c r="L604" i="1"/>
  <c r="L606" i="1"/>
  <c r="L609" i="1"/>
  <c r="L608" i="1" s="1"/>
  <c r="L612" i="1"/>
  <c r="L611" i="1" s="1"/>
  <c r="L615" i="1"/>
  <c r="L617" i="1"/>
  <c r="L619" i="1"/>
  <c r="L621" i="1"/>
  <c r="L623" i="1"/>
  <c r="L626" i="1"/>
  <c r="L628" i="1"/>
  <c r="L630" i="1"/>
  <c r="L632" i="1"/>
  <c r="L634" i="1"/>
  <c r="L636" i="1"/>
  <c r="L639" i="1"/>
  <c r="L638" i="1" s="1"/>
  <c r="L642" i="1"/>
  <c r="L644" i="1"/>
  <c r="L646" i="1"/>
  <c r="L648" i="1"/>
  <c r="L650" i="1"/>
  <c r="L652" i="1"/>
  <c r="L654" i="1"/>
  <c r="L656" i="1"/>
  <c r="L658" i="1"/>
  <c r="L660" i="1"/>
  <c r="L662" i="1"/>
  <c r="L664" i="1"/>
  <c r="L666" i="1"/>
  <c r="L668" i="1"/>
  <c r="L670" i="1"/>
  <c r="L672" i="1"/>
  <c r="L675" i="1"/>
  <c r="L677" i="1"/>
  <c r="L679" i="1"/>
  <c r="L681" i="1"/>
  <c r="L684" i="1"/>
  <c r="L686" i="1"/>
  <c r="L688" i="1"/>
  <c r="L690" i="1"/>
  <c r="L692" i="1"/>
  <c r="L694" i="1"/>
  <c r="L698" i="1"/>
  <c r="L700" i="1"/>
  <c r="L702" i="1"/>
  <c r="L704" i="1"/>
  <c r="L707" i="1"/>
  <c r="L709" i="1"/>
  <c r="L712" i="1"/>
  <c r="L714" i="1"/>
  <c r="L716" i="1"/>
  <c r="L718" i="1"/>
  <c r="L720" i="1"/>
  <c r="L723" i="1"/>
  <c r="L724" i="1"/>
  <c r="L725" i="1"/>
  <c r="L726" i="1"/>
  <c r="L727" i="1"/>
  <c r="L728" i="1"/>
  <c r="L729" i="1"/>
  <c r="L731" i="1"/>
  <c r="L732" i="1"/>
  <c r="L733" i="1"/>
  <c r="L734" i="1"/>
  <c r="L735" i="1"/>
  <c r="L736" i="1"/>
  <c r="L737" i="1"/>
  <c r="L739" i="1"/>
  <c r="L738" i="1" s="1"/>
  <c r="L742" i="1"/>
  <c r="L741" i="1" s="1"/>
  <c r="L744" i="1"/>
  <c r="L745" i="1"/>
  <c r="L746" i="1"/>
  <c r="L747" i="1"/>
  <c r="L748" i="1"/>
  <c r="L749" i="1"/>
  <c r="N604" i="1"/>
  <c r="N606" i="1"/>
  <c r="S603" i="1"/>
  <c r="U603" i="1"/>
  <c r="W603" i="1"/>
  <c r="Y604" i="1"/>
  <c r="Y606" i="1"/>
  <c r="Z604" i="1"/>
  <c r="Z606" i="1"/>
  <c r="AE604" i="1"/>
  <c r="AM604" i="1" s="1"/>
  <c r="AE606" i="1"/>
  <c r="AM606" i="1" s="1"/>
  <c r="N609" i="1"/>
  <c r="O608" i="1" s="1"/>
  <c r="S608" i="1"/>
  <c r="T608" i="1"/>
  <c r="U608" i="1"/>
  <c r="V608" i="1"/>
  <c r="W608" i="1"/>
  <c r="Y609" i="1"/>
  <c r="AH608" i="1" s="1"/>
  <c r="Z609" i="1"/>
  <c r="AI608" i="1" s="1"/>
  <c r="AE609" i="1"/>
  <c r="AM609" i="1" s="1"/>
  <c r="N612" i="1"/>
  <c r="O611" i="1" s="1"/>
  <c r="S611" i="1"/>
  <c r="U611" i="1"/>
  <c r="W611" i="1"/>
  <c r="Y612" i="1"/>
  <c r="AH611" i="1" s="1"/>
  <c r="Z612" i="1"/>
  <c r="AI611" i="1" s="1"/>
  <c r="AE612" i="1"/>
  <c r="AM612" i="1" s="1"/>
  <c r="N615" i="1"/>
  <c r="N617" i="1"/>
  <c r="N619" i="1"/>
  <c r="N621" i="1"/>
  <c r="N623" i="1"/>
  <c r="S614" i="1"/>
  <c r="U614" i="1"/>
  <c r="W614" i="1"/>
  <c r="Y615" i="1"/>
  <c r="Y617" i="1"/>
  <c r="Y619" i="1"/>
  <c r="Y621" i="1"/>
  <c r="Y623" i="1"/>
  <c r="Z615" i="1"/>
  <c r="Z617" i="1"/>
  <c r="Z619" i="1"/>
  <c r="Z621" i="1"/>
  <c r="Z623" i="1"/>
  <c r="AE615" i="1"/>
  <c r="AM615" i="1" s="1"/>
  <c r="AE617" i="1"/>
  <c r="AM617" i="1" s="1"/>
  <c r="AE619" i="1"/>
  <c r="AM619" i="1" s="1"/>
  <c r="AE621" i="1"/>
  <c r="AM621" i="1" s="1"/>
  <c r="AE623" i="1"/>
  <c r="AM623" i="1" s="1"/>
  <c r="N626" i="1"/>
  <c r="N628" i="1"/>
  <c r="N630" i="1"/>
  <c r="N632" i="1"/>
  <c r="N634" i="1"/>
  <c r="Q625" i="1"/>
  <c r="U625" i="1"/>
  <c r="W625" i="1"/>
  <c r="Y626" i="1"/>
  <c r="Y628" i="1"/>
  <c r="Y630" i="1"/>
  <c r="Y632" i="1"/>
  <c r="Y634" i="1"/>
  <c r="Y636" i="1"/>
  <c r="Z626" i="1"/>
  <c r="Z628" i="1"/>
  <c r="Z630" i="1"/>
  <c r="Z632" i="1"/>
  <c r="Z634" i="1"/>
  <c r="Z636" i="1"/>
  <c r="AE626" i="1"/>
  <c r="AM626" i="1" s="1"/>
  <c r="AE628" i="1"/>
  <c r="AM628" i="1" s="1"/>
  <c r="AE630" i="1"/>
  <c r="AM630" i="1" s="1"/>
  <c r="AE632" i="1"/>
  <c r="AM632" i="1" s="1"/>
  <c r="AE634" i="1"/>
  <c r="AM634" i="1" s="1"/>
  <c r="AE636" i="1"/>
  <c r="AM636" i="1" s="1"/>
  <c r="N639" i="1"/>
  <c r="O638" i="1" s="1"/>
  <c r="Q638" i="1"/>
  <c r="U638" i="1"/>
  <c r="W638" i="1"/>
  <c r="Y639" i="1"/>
  <c r="AH638" i="1" s="1"/>
  <c r="Z639" i="1"/>
  <c r="AI638" i="1" s="1"/>
  <c r="AE639" i="1"/>
  <c r="AM639" i="1" s="1"/>
  <c r="N642" i="1"/>
  <c r="N644" i="1"/>
  <c r="N646" i="1"/>
  <c r="N648" i="1"/>
  <c r="N650" i="1"/>
  <c r="N652" i="1"/>
  <c r="N654" i="1"/>
  <c r="N656" i="1"/>
  <c r="N658" i="1"/>
  <c r="N660" i="1"/>
  <c r="N662" i="1"/>
  <c r="N664" i="1"/>
  <c r="N666" i="1"/>
  <c r="N668" i="1"/>
  <c r="N670" i="1"/>
  <c r="Q641" i="1"/>
  <c r="U641" i="1"/>
  <c r="W641" i="1"/>
  <c r="Y642" i="1"/>
  <c r="Y644" i="1"/>
  <c r="Y646" i="1"/>
  <c r="Y648" i="1"/>
  <c r="Y650" i="1"/>
  <c r="Y652" i="1"/>
  <c r="Y654" i="1"/>
  <c r="Y656" i="1"/>
  <c r="Y658" i="1"/>
  <c r="Y660" i="1"/>
  <c r="Y662" i="1"/>
  <c r="Y664" i="1"/>
  <c r="Y666" i="1"/>
  <c r="Y668" i="1"/>
  <c r="Y670" i="1"/>
  <c r="Y672" i="1"/>
  <c r="Z642" i="1"/>
  <c r="Z644" i="1"/>
  <c r="Z646" i="1"/>
  <c r="Z648" i="1"/>
  <c r="Z650" i="1"/>
  <c r="Z652" i="1"/>
  <c r="Z654" i="1"/>
  <c r="Z656" i="1"/>
  <c r="Z658" i="1"/>
  <c r="Z660" i="1"/>
  <c r="Z662" i="1"/>
  <c r="Z664" i="1"/>
  <c r="Z666" i="1"/>
  <c r="Z668" i="1"/>
  <c r="Z670" i="1"/>
  <c r="Z672" i="1"/>
  <c r="AE642" i="1"/>
  <c r="AM642" i="1" s="1"/>
  <c r="AE644" i="1"/>
  <c r="AM644" i="1" s="1"/>
  <c r="AE646" i="1"/>
  <c r="AM646" i="1" s="1"/>
  <c r="AE648" i="1"/>
  <c r="AM648" i="1" s="1"/>
  <c r="AE650" i="1"/>
  <c r="AM650" i="1" s="1"/>
  <c r="AE652" i="1"/>
  <c r="AM652" i="1" s="1"/>
  <c r="AE654" i="1"/>
  <c r="AM654" i="1" s="1"/>
  <c r="AE656" i="1"/>
  <c r="AM656" i="1" s="1"/>
  <c r="AE658" i="1"/>
  <c r="AM658" i="1" s="1"/>
  <c r="AE660" i="1"/>
  <c r="AM660" i="1" s="1"/>
  <c r="AE662" i="1"/>
  <c r="AM662" i="1" s="1"/>
  <c r="AE664" i="1"/>
  <c r="AM664" i="1" s="1"/>
  <c r="AE666" i="1"/>
  <c r="AM666" i="1" s="1"/>
  <c r="AE668" i="1"/>
  <c r="AM668" i="1" s="1"/>
  <c r="AE670" i="1"/>
  <c r="AM670" i="1" s="1"/>
  <c r="AE672" i="1"/>
  <c r="AM672" i="1" s="1"/>
  <c r="N675" i="1"/>
  <c r="N677" i="1"/>
  <c r="N679" i="1"/>
  <c r="Q674" i="1"/>
  <c r="U674" i="1"/>
  <c r="W674" i="1"/>
  <c r="Y675" i="1"/>
  <c r="Y677" i="1"/>
  <c r="Y679" i="1"/>
  <c r="Y681" i="1"/>
  <c r="Z675" i="1"/>
  <c r="Z677" i="1"/>
  <c r="Z679" i="1"/>
  <c r="Z681" i="1"/>
  <c r="AE675" i="1"/>
  <c r="AM675" i="1" s="1"/>
  <c r="AE677" i="1"/>
  <c r="AM677" i="1" s="1"/>
  <c r="AE679" i="1"/>
  <c r="AM679" i="1" s="1"/>
  <c r="AE681" i="1"/>
  <c r="AM681" i="1" s="1"/>
  <c r="N684" i="1"/>
  <c r="N686" i="1"/>
  <c r="N688" i="1"/>
  <c r="N690" i="1"/>
  <c r="N692" i="1"/>
  <c r="N694" i="1"/>
  <c r="N698" i="1"/>
  <c r="N700" i="1"/>
  <c r="N702" i="1"/>
  <c r="Q683" i="1"/>
  <c r="U683" i="1"/>
  <c r="W683" i="1"/>
  <c r="Y684" i="1"/>
  <c r="Y686" i="1"/>
  <c r="Y688" i="1"/>
  <c r="Y690" i="1"/>
  <c r="Y692" i="1"/>
  <c r="Y694" i="1"/>
  <c r="Y698" i="1"/>
  <c r="Y700" i="1"/>
  <c r="Y702" i="1"/>
  <c r="Y704" i="1"/>
  <c r="Z684" i="1"/>
  <c r="Z686" i="1"/>
  <c r="Z688" i="1"/>
  <c r="Z690" i="1"/>
  <c r="Z692" i="1"/>
  <c r="Z694" i="1"/>
  <c r="Z698" i="1"/>
  <c r="Z700" i="1"/>
  <c r="Z702" i="1"/>
  <c r="Z704" i="1"/>
  <c r="AE684" i="1"/>
  <c r="AM684" i="1" s="1"/>
  <c r="AE686" i="1"/>
  <c r="AM686" i="1" s="1"/>
  <c r="AE688" i="1"/>
  <c r="AM688" i="1" s="1"/>
  <c r="AE690" i="1"/>
  <c r="AM690" i="1" s="1"/>
  <c r="AE692" i="1"/>
  <c r="AM692" i="1" s="1"/>
  <c r="AE694" i="1"/>
  <c r="AM694" i="1" s="1"/>
  <c r="AE698" i="1"/>
  <c r="AM698" i="1" s="1"/>
  <c r="AE700" i="1"/>
  <c r="AM700" i="1" s="1"/>
  <c r="AE702" i="1"/>
  <c r="AM702" i="1" s="1"/>
  <c r="AE704" i="1"/>
  <c r="AM704" i="1" s="1"/>
  <c r="N707" i="1"/>
  <c r="N709" i="1"/>
  <c r="Q706" i="1"/>
  <c r="U706" i="1"/>
  <c r="W706" i="1"/>
  <c r="Y707" i="1"/>
  <c r="Y709" i="1"/>
  <c r="Z707" i="1"/>
  <c r="Z709" i="1"/>
  <c r="AE707" i="1"/>
  <c r="AM707" i="1" s="1"/>
  <c r="AE709" i="1"/>
  <c r="AM709" i="1" s="1"/>
  <c r="N712" i="1"/>
  <c r="N714" i="1"/>
  <c r="N716" i="1"/>
  <c r="N718" i="1"/>
  <c r="N720" i="1"/>
  <c r="S711" i="1"/>
  <c r="U711" i="1"/>
  <c r="W711" i="1"/>
  <c r="Y712" i="1"/>
  <c r="Y714" i="1"/>
  <c r="Y716" i="1"/>
  <c r="Y718" i="1"/>
  <c r="Y720" i="1"/>
  <c r="Z712" i="1"/>
  <c r="Z714" i="1"/>
  <c r="Z716" i="1"/>
  <c r="Z718" i="1"/>
  <c r="Z720" i="1"/>
  <c r="AE712" i="1"/>
  <c r="AM712" i="1" s="1"/>
  <c r="AE714" i="1"/>
  <c r="AM714" i="1" s="1"/>
  <c r="AE716" i="1"/>
  <c r="AM716" i="1" s="1"/>
  <c r="AE718" i="1"/>
  <c r="AM718" i="1" s="1"/>
  <c r="AE720" i="1"/>
  <c r="AM720" i="1" s="1"/>
  <c r="N723" i="1"/>
  <c r="N724" i="1"/>
  <c r="N725" i="1"/>
  <c r="N726" i="1"/>
  <c r="N727" i="1"/>
  <c r="N728" i="1"/>
  <c r="N729" i="1"/>
  <c r="S722" i="1"/>
  <c r="U722" i="1"/>
  <c r="W722" i="1"/>
  <c r="Y723" i="1"/>
  <c r="Y724" i="1"/>
  <c r="Y725" i="1"/>
  <c r="Y726" i="1"/>
  <c r="Y727" i="1"/>
  <c r="Y728" i="1"/>
  <c r="Y729" i="1"/>
  <c r="Z723" i="1"/>
  <c r="Z724" i="1"/>
  <c r="Z725" i="1"/>
  <c r="Z726" i="1"/>
  <c r="Z727" i="1"/>
  <c r="Z728" i="1"/>
  <c r="Z729" i="1"/>
  <c r="AE723" i="1"/>
  <c r="AM723" i="1" s="1"/>
  <c r="AE724" i="1"/>
  <c r="AM724" i="1" s="1"/>
  <c r="AE725" i="1"/>
  <c r="AM725" i="1" s="1"/>
  <c r="AE726" i="1"/>
  <c r="AM726" i="1" s="1"/>
  <c r="AE727" i="1"/>
  <c r="AM727" i="1" s="1"/>
  <c r="AE728" i="1"/>
  <c r="AM728" i="1" s="1"/>
  <c r="AE729" i="1"/>
  <c r="AM729" i="1" s="1"/>
  <c r="N731" i="1"/>
  <c r="N732" i="1"/>
  <c r="N733" i="1"/>
  <c r="N734" i="1"/>
  <c r="N735" i="1"/>
  <c r="N736" i="1"/>
  <c r="N737" i="1"/>
  <c r="S730" i="1"/>
  <c r="U730" i="1"/>
  <c r="W730" i="1"/>
  <c r="Y731" i="1"/>
  <c r="Y732" i="1"/>
  <c r="Y733" i="1"/>
  <c r="Y734" i="1"/>
  <c r="Y735" i="1"/>
  <c r="Y736" i="1"/>
  <c r="Y737" i="1"/>
  <c r="Z731" i="1"/>
  <c r="Z732" i="1"/>
  <c r="Z733" i="1"/>
  <c r="Z734" i="1"/>
  <c r="Z735" i="1"/>
  <c r="Z736" i="1"/>
  <c r="Z737" i="1"/>
  <c r="AE731" i="1"/>
  <c r="AM731" i="1" s="1"/>
  <c r="AE732" i="1"/>
  <c r="AM732" i="1" s="1"/>
  <c r="AE733" i="1"/>
  <c r="AM733" i="1" s="1"/>
  <c r="AE734" i="1"/>
  <c r="AM734" i="1" s="1"/>
  <c r="AE735" i="1"/>
  <c r="AM735" i="1" s="1"/>
  <c r="AE736" i="1"/>
  <c r="AM736" i="1" s="1"/>
  <c r="AE737" i="1"/>
  <c r="AM737" i="1" s="1"/>
  <c r="Q738" i="1"/>
  <c r="S738" i="1"/>
  <c r="U738" i="1"/>
  <c r="W738" i="1"/>
  <c r="Y739" i="1"/>
  <c r="AH738" i="1" s="1"/>
  <c r="Z739" i="1"/>
  <c r="AI738" i="1" s="1"/>
  <c r="AE739" i="1"/>
  <c r="AM739" i="1" s="1"/>
  <c r="N742" i="1"/>
  <c r="O741" i="1" s="1"/>
  <c r="Q741" i="1"/>
  <c r="S741" i="1"/>
  <c r="W741" i="1"/>
  <c r="Y742" i="1"/>
  <c r="AH741" i="1" s="1"/>
  <c r="Z742" i="1"/>
  <c r="AI741" i="1" s="1"/>
  <c r="AE742" i="1"/>
  <c r="AM742" i="1" s="1"/>
  <c r="Q743" i="1"/>
  <c r="S743" i="1"/>
  <c r="U743" i="1"/>
  <c r="W743" i="1"/>
  <c r="Y744" i="1"/>
  <c r="Y745" i="1"/>
  <c r="Y746" i="1"/>
  <c r="Y747" i="1"/>
  <c r="Y748" i="1"/>
  <c r="Y749" i="1"/>
  <c r="Z744" i="1"/>
  <c r="Z745" i="1"/>
  <c r="Z746" i="1"/>
  <c r="Z747" i="1"/>
  <c r="Z748" i="1"/>
  <c r="Z749" i="1"/>
  <c r="AE744" i="1"/>
  <c r="AM744" i="1" s="1"/>
  <c r="AE745" i="1"/>
  <c r="AM745" i="1" s="1"/>
  <c r="AE746" i="1"/>
  <c r="AM746" i="1" s="1"/>
  <c r="AE747" i="1"/>
  <c r="AM747" i="1" s="1"/>
  <c r="AE748" i="1"/>
  <c r="AM748" i="1" s="1"/>
  <c r="AE749" i="1"/>
  <c r="AM749" i="1" s="1"/>
  <c r="AD752" i="1"/>
  <c r="AD754" i="1"/>
  <c r="H754" i="1" s="1"/>
  <c r="AD757" i="1"/>
  <c r="AD760" i="1"/>
  <c r="H760" i="1" s="1"/>
  <c r="H759" i="1" s="1"/>
  <c r="AD763" i="1"/>
  <c r="H763" i="1" s="1"/>
  <c r="AD765" i="1"/>
  <c r="AD767" i="1"/>
  <c r="AD769" i="1"/>
  <c r="H769" i="1" s="1"/>
  <c r="AD771" i="1"/>
  <c r="H771" i="1" s="1"/>
  <c r="AD774" i="1"/>
  <c r="AD776" i="1"/>
  <c r="H776" i="1" s="1"/>
  <c r="AD778" i="1"/>
  <c r="AD780" i="1"/>
  <c r="H780" i="1" s="1"/>
  <c r="AD782" i="1"/>
  <c r="AD784" i="1"/>
  <c r="AD787" i="1"/>
  <c r="H787" i="1" s="1"/>
  <c r="AD790" i="1"/>
  <c r="H790" i="1" s="1"/>
  <c r="AD792" i="1"/>
  <c r="AD794" i="1"/>
  <c r="AD796" i="1"/>
  <c r="H796" i="1" s="1"/>
  <c r="AD798" i="1"/>
  <c r="AD800" i="1"/>
  <c r="H800" i="1" s="1"/>
  <c r="AD802" i="1"/>
  <c r="AD804" i="1"/>
  <c r="H804" i="1" s="1"/>
  <c r="AD806" i="1"/>
  <c r="AD808" i="1"/>
  <c r="AD810" i="1"/>
  <c r="AD812" i="1"/>
  <c r="AD814" i="1"/>
  <c r="AD816" i="1"/>
  <c r="H816" i="1" s="1"/>
  <c r="AD818" i="1"/>
  <c r="AD820" i="1"/>
  <c r="H820" i="1" s="1"/>
  <c r="AD822" i="1"/>
  <c r="AD824" i="1"/>
  <c r="AD826" i="1"/>
  <c r="AD828" i="1"/>
  <c r="AD831" i="1"/>
  <c r="AD833" i="1"/>
  <c r="H833" i="1" s="1"/>
  <c r="AD835" i="1"/>
  <c r="AD837" i="1"/>
  <c r="AD839" i="1"/>
  <c r="H839" i="1" s="1"/>
  <c r="AD841" i="1"/>
  <c r="AD845" i="1"/>
  <c r="AD847" i="1"/>
  <c r="AD849" i="1"/>
  <c r="AD851" i="1"/>
  <c r="AD854" i="1"/>
  <c r="H854" i="1" s="1"/>
  <c r="AD856" i="1"/>
  <c r="AD859" i="1"/>
  <c r="AD861" i="1"/>
  <c r="H861" i="1" s="1"/>
  <c r="AD863" i="1"/>
  <c r="AD865" i="1"/>
  <c r="AD867" i="1"/>
  <c r="H867" i="1" s="1"/>
  <c r="AD870" i="1"/>
  <c r="H870" i="1" s="1"/>
  <c r="AD871" i="1"/>
  <c r="H871" i="1" s="1"/>
  <c r="AD872" i="1"/>
  <c r="AD873" i="1"/>
  <c r="AD874" i="1"/>
  <c r="AL874" i="1" s="1"/>
  <c r="AD875" i="1"/>
  <c r="AD876" i="1"/>
  <c r="H876" i="1" s="1"/>
  <c r="AD878" i="1"/>
  <c r="H878" i="1" s="1"/>
  <c r="AD879" i="1"/>
  <c r="H879" i="1" s="1"/>
  <c r="AD880" i="1"/>
  <c r="AD881" i="1"/>
  <c r="AD882" i="1"/>
  <c r="H882" i="1" s="1"/>
  <c r="AD883" i="1"/>
  <c r="H883" i="1" s="1"/>
  <c r="AD884" i="1"/>
  <c r="AD886" i="1"/>
  <c r="AD888" i="1"/>
  <c r="H888" i="1" s="1"/>
  <c r="H887" i="1" s="1"/>
  <c r="U887" i="1" s="1"/>
  <c r="AD890" i="1"/>
  <c r="AD891" i="1"/>
  <c r="AD892" i="1"/>
  <c r="AD893" i="1"/>
  <c r="H893" i="1" s="1"/>
  <c r="AD894" i="1"/>
  <c r="AD895" i="1"/>
  <c r="H895" i="1" s="1"/>
  <c r="J752" i="1"/>
  <c r="AA752" i="1" s="1"/>
  <c r="J754" i="1"/>
  <c r="AA754" i="1" s="1"/>
  <c r="J757" i="1"/>
  <c r="J760" i="1"/>
  <c r="J763" i="1"/>
  <c r="AA763" i="1" s="1"/>
  <c r="J765" i="1"/>
  <c r="J767" i="1"/>
  <c r="AA767" i="1" s="1"/>
  <c r="J769" i="1"/>
  <c r="AA769" i="1" s="1"/>
  <c r="J771" i="1"/>
  <c r="AA771" i="1" s="1"/>
  <c r="J774" i="1"/>
  <c r="AA774" i="1" s="1"/>
  <c r="J776" i="1"/>
  <c r="AA776" i="1" s="1"/>
  <c r="J778" i="1"/>
  <c r="AA778" i="1" s="1"/>
  <c r="J780" i="1"/>
  <c r="AA780" i="1" s="1"/>
  <c r="J782" i="1"/>
  <c r="J784" i="1"/>
  <c r="J787" i="1"/>
  <c r="AA787" i="1" s="1"/>
  <c r="AJ786" i="1" s="1"/>
  <c r="J790" i="1"/>
  <c r="J792" i="1"/>
  <c r="J794" i="1"/>
  <c r="AA794" i="1" s="1"/>
  <c r="J796" i="1"/>
  <c r="AA796" i="1" s="1"/>
  <c r="J798" i="1"/>
  <c r="J800" i="1"/>
  <c r="J802" i="1"/>
  <c r="AA802" i="1" s="1"/>
  <c r="J804" i="1"/>
  <c r="J806" i="1"/>
  <c r="J808" i="1"/>
  <c r="AA808" i="1" s="1"/>
  <c r="J810" i="1"/>
  <c r="AA810" i="1" s="1"/>
  <c r="J812" i="1"/>
  <c r="AA812" i="1" s="1"/>
  <c r="J814" i="1"/>
  <c r="J816" i="1"/>
  <c r="J818" i="1"/>
  <c r="AA818" i="1" s="1"/>
  <c r="J820" i="1"/>
  <c r="J822" i="1"/>
  <c r="AA822" i="1" s="1"/>
  <c r="J824" i="1"/>
  <c r="AA824" i="1" s="1"/>
  <c r="J826" i="1"/>
  <c r="AA826" i="1" s="1"/>
  <c r="J828" i="1"/>
  <c r="J831" i="1"/>
  <c r="AA831" i="1" s="1"/>
  <c r="J833" i="1"/>
  <c r="AA833" i="1" s="1"/>
  <c r="J835" i="1"/>
  <c r="AA835" i="1" s="1"/>
  <c r="J837" i="1"/>
  <c r="AA837" i="1" s="1"/>
  <c r="J839" i="1"/>
  <c r="J841" i="1"/>
  <c r="AA841" i="1" s="1"/>
  <c r="J845" i="1"/>
  <c r="AA845" i="1" s="1"/>
  <c r="J847" i="1"/>
  <c r="AA847" i="1" s="1"/>
  <c r="J849" i="1"/>
  <c r="J851" i="1"/>
  <c r="AA851" i="1" s="1"/>
  <c r="J854" i="1"/>
  <c r="J856" i="1"/>
  <c r="AA856" i="1" s="1"/>
  <c r="J859" i="1"/>
  <c r="J861" i="1"/>
  <c r="AA861" i="1" s="1"/>
  <c r="J863" i="1"/>
  <c r="AA863" i="1" s="1"/>
  <c r="J865" i="1"/>
  <c r="J867" i="1"/>
  <c r="J870" i="1"/>
  <c r="J871" i="1"/>
  <c r="AA871" i="1" s="1"/>
  <c r="J872" i="1"/>
  <c r="J873" i="1"/>
  <c r="J874" i="1"/>
  <c r="J875" i="1"/>
  <c r="AA875" i="1" s="1"/>
  <c r="J876" i="1"/>
  <c r="J878" i="1"/>
  <c r="AA878" i="1" s="1"/>
  <c r="J879" i="1"/>
  <c r="AA879" i="1" s="1"/>
  <c r="J880" i="1"/>
  <c r="AA880" i="1" s="1"/>
  <c r="J881" i="1"/>
  <c r="AA881" i="1" s="1"/>
  <c r="J882" i="1"/>
  <c r="AA882" i="1" s="1"/>
  <c r="J883" i="1"/>
  <c r="AA883" i="1" s="1"/>
  <c r="J884" i="1"/>
  <c r="AA884" i="1" s="1"/>
  <c r="J886" i="1"/>
  <c r="AA886" i="1" s="1"/>
  <c r="AJ885" i="1" s="1"/>
  <c r="J888" i="1"/>
  <c r="J890" i="1"/>
  <c r="AA890" i="1" s="1"/>
  <c r="J891" i="1"/>
  <c r="AA891" i="1" s="1"/>
  <c r="J892" i="1"/>
  <c r="J893" i="1"/>
  <c r="J894" i="1"/>
  <c r="AA894" i="1" s="1"/>
  <c r="J895" i="1"/>
  <c r="AA895" i="1" s="1"/>
  <c r="L752" i="1"/>
  <c r="L754" i="1"/>
  <c r="L757" i="1"/>
  <c r="L756" i="1" s="1"/>
  <c r="L760" i="1"/>
  <c r="L759" i="1" s="1"/>
  <c r="L763" i="1"/>
  <c r="L765" i="1"/>
  <c r="L767" i="1"/>
  <c r="L769" i="1"/>
  <c r="L771" i="1"/>
  <c r="L774" i="1"/>
  <c r="L776" i="1"/>
  <c r="L778" i="1"/>
  <c r="L780" i="1"/>
  <c r="L782" i="1"/>
  <c r="L784" i="1"/>
  <c r="L787" i="1"/>
  <c r="L786" i="1" s="1"/>
  <c r="L790" i="1"/>
  <c r="L792" i="1"/>
  <c r="L794" i="1"/>
  <c r="L796" i="1"/>
  <c r="L798" i="1"/>
  <c r="L800" i="1"/>
  <c r="L802" i="1"/>
  <c r="L804" i="1"/>
  <c r="L806" i="1"/>
  <c r="L808" i="1"/>
  <c r="L810" i="1"/>
  <c r="L812" i="1"/>
  <c r="L814" i="1"/>
  <c r="L816" i="1"/>
  <c r="L818" i="1"/>
  <c r="L820" i="1"/>
  <c r="L822" i="1"/>
  <c r="L824" i="1"/>
  <c r="L826" i="1"/>
  <c r="L828" i="1"/>
  <c r="L831" i="1"/>
  <c r="L833" i="1"/>
  <c r="L835" i="1"/>
  <c r="L837" i="1"/>
  <c r="L839" i="1"/>
  <c r="L841" i="1"/>
  <c r="L845" i="1"/>
  <c r="L847" i="1"/>
  <c r="L849" i="1"/>
  <c r="L851" i="1"/>
  <c r="L854" i="1"/>
  <c r="L856" i="1"/>
  <c r="L859" i="1"/>
  <c r="L861" i="1"/>
  <c r="L863" i="1"/>
  <c r="L865" i="1"/>
  <c r="L867" i="1"/>
  <c r="L870" i="1"/>
  <c r="L871" i="1"/>
  <c r="L872" i="1"/>
  <c r="L873" i="1"/>
  <c r="L874" i="1"/>
  <c r="L875" i="1"/>
  <c r="L876" i="1"/>
  <c r="L878" i="1"/>
  <c r="L879" i="1"/>
  <c r="L880" i="1"/>
  <c r="L881" i="1"/>
  <c r="L882" i="1"/>
  <c r="L883" i="1"/>
  <c r="L884" i="1"/>
  <c r="L886" i="1"/>
  <c r="L885" i="1" s="1"/>
  <c r="L888" i="1"/>
  <c r="L887" i="1" s="1"/>
  <c r="L890" i="1"/>
  <c r="L891" i="1"/>
  <c r="L892" i="1"/>
  <c r="L893" i="1"/>
  <c r="L894" i="1"/>
  <c r="L895" i="1"/>
  <c r="N752" i="1"/>
  <c r="N754" i="1"/>
  <c r="S751" i="1"/>
  <c r="U751" i="1"/>
  <c r="W751" i="1"/>
  <c r="Y752" i="1"/>
  <c r="Y754" i="1"/>
  <c r="Z752" i="1"/>
  <c r="Z754" i="1"/>
  <c r="AE752" i="1"/>
  <c r="AM752" i="1" s="1"/>
  <c r="AE754" i="1"/>
  <c r="AM754" i="1" s="1"/>
  <c r="N757" i="1"/>
  <c r="O756" i="1" s="1"/>
  <c r="S756" i="1"/>
  <c r="U756" i="1"/>
  <c r="W756" i="1"/>
  <c r="Y757" i="1"/>
  <c r="AH756" i="1" s="1"/>
  <c r="Z757" i="1"/>
  <c r="AI756" i="1" s="1"/>
  <c r="AE757" i="1"/>
  <c r="AM757" i="1" s="1"/>
  <c r="N760" i="1"/>
  <c r="O759" i="1" s="1"/>
  <c r="S759" i="1"/>
  <c r="U759" i="1"/>
  <c r="V759" i="1"/>
  <c r="W759" i="1"/>
  <c r="Y760" i="1"/>
  <c r="AH759" i="1" s="1"/>
  <c r="Z760" i="1"/>
  <c r="AI759" i="1" s="1"/>
  <c r="AE760" i="1"/>
  <c r="AM760" i="1" s="1"/>
  <c r="N763" i="1"/>
  <c r="N765" i="1"/>
  <c r="N767" i="1"/>
  <c r="N769" i="1"/>
  <c r="N771" i="1"/>
  <c r="S762" i="1"/>
  <c r="U762" i="1"/>
  <c r="W762" i="1"/>
  <c r="Y763" i="1"/>
  <c r="Y765" i="1"/>
  <c r="Y767" i="1"/>
  <c r="Y769" i="1"/>
  <c r="Y771" i="1"/>
  <c r="Z763" i="1"/>
  <c r="Z765" i="1"/>
  <c r="Z767" i="1"/>
  <c r="Z769" i="1"/>
  <c r="Z771" i="1"/>
  <c r="AE763" i="1"/>
  <c r="AM763" i="1" s="1"/>
  <c r="AE765" i="1"/>
  <c r="AM765" i="1" s="1"/>
  <c r="AE767" i="1"/>
  <c r="AM767" i="1" s="1"/>
  <c r="AE769" i="1"/>
  <c r="AM769" i="1" s="1"/>
  <c r="AE771" i="1"/>
  <c r="AM771" i="1" s="1"/>
  <c r="N774" i="1"/>
  <c r="N776" i="1"/>
  <c r="N778" i="1"/>
  <c r="N780" i="1"/>
  <c r="N782" i="1"/>
  <c r="Q773" i="1"/>
  <c r="U773" i="1"/>
  <c r="W773" i="1"/>
  <c r="Y774" i="1"/>
  <c r="Y776" i="1"/>
  <c r="Y778" i="1"/>
  <c r="Y780" i="1"/>
  <c r="Y782" i="1"/>
  <c r="Y784" i="1"/>
  <c r="Z774" i="1"/>
  <c r="Z776" i="1"/>
  <c r="Z778" i="1"/>
  <c r="Z780" i="1"/>
  <c r="Z782" i="1"/>
  <c r="Z784" i="1"/>
  <c r="AE774" i="1"/>
  <c r="AM774" i="1" s="1"/>
  <c r="AE776" i="1"/>
  <c r="AM776" i="1" s="1"/>
  <c r="AE778" i="1"/>
  <c r="AM778" i="1" s="1"/>
  <c r="AE780" i="1"/>
  <c r="AM780" i="1" s="1"/>
  <c r="AE782" i="1"/>
  <c r="AM782" i="1" s="1"/>
  <c r="AE784" i="1"/>
  <c r="AM784" i="1" s="1"/>
  <c r="N787" i="1"/>
  <c r="O786" i="1" s="1"/>
  <c r="Q786" i="1"/>
  <c r="U786" i="1"/>
  <c r="W786" i="1"/>
  <c r="Y787" i="1"/>
  <c r="AH786" i="1" s="1"/>
  <c r="Z787" i="1"/>
  <c r="AI786" i="1" s="1"/>
  <c r="AE787" i="1"/>
  <c r="AM787" i="1" s="1"/>
  <c r="N790" i="1"/>
  <c r="N792" i="1"/>
  <c r="N794" i="1"/>
  <c r="N796" i="1"/>
  <c r="N798" i="1"/>
  <c r="N800" i="1"/>
  <c r="N802" i="1"/>
  <c r="N804" i="1"/>
  <c r="N806" i="1"/>
  <c r="N808" i="1"/>
  <c r="N810" i="1"/>
  <c r="N812" i="1"/>
  <c r="N814" i="1"/>
  <c r="N816" i="1"/>
  <c r="N818" i="1"/>
  <c r="Q789" i="1"/>
  <c r="U789" i="1"/>
  <c r="W789" i="1"/>
  <c r="Y790" i="1"/>
  <c r="Y792" i="1"/>
  <c r="Y794" i="1"/>
  <c r="Y796" i="1"/>
  <c r="Y798" i="1"/>
  <c r="Y800" i="1"/>
  <c r="Y802" i="1"/>
  <c r="Y804" i="1"/>
  <c r="Y806" i="1"/>
  <c r="Y808" i="1"/>
  <c r="Y810" i="1"/>
  <c r="Y812" i="1"/>
  <c r="Y814" i="1"/>
  <c r="Y816" i="1"/>
  <c r="Y818" i="1"/>
  <c r="Y820" i="1"/>
  <c r="Z790" i="1"/>
  <c r="Z792" i="1"/>
  <c r="Z794" i="1"/>
  <c r="Z796" i="1"/>
  <c r="Z798" i="1"/>
  <c r="Z800" i="1"/>
  <c r="Z802" i="1"/>
  <c r="Z804" i="1"/>
  <c r="Z806" i="1"/>
  <c r="Z808" i="1"/>
  <c r="Z810" i="1"/>
  <c r="Z812" i="1"/>
  <c r="Z814" i="1"/>
  <c r="Z816" i="1"/>
  <c r="Z818" i="1"/>
  <c r="Z820" i="1"/>
  <c r="AE790" i="1"/>
  <c r="AM790" i="1" s="1"/>
  <c r="AE792" i="1"/>
  <c r="AM792" i="1" s="1"/>
  <c r="AE794" i="1"/>
  <c r="AM794" i="1" s="1"/>
  <c r="AE796" i="1"/>
  <c r="AM796" i="1" s="1"/>
  <c r="AE798" i="1"/>
  <c r="AM798" i="1" s="1"/>
  <c r="AE800" i="1"/>
  <c r="AM800" i="1" s="1"/>
  <c r="AE802" i="1"/>
  <c r="AM802" i="1" s="1"/>
  <c r="AE804" i="1"/>
  <c r="AM804" i="1" s="1"/>
  <c r="AE806" i="1"/>
  <c r="AM806" i="1" s="1"/>
  <c r="AE808" i="1"/>
  <c r="AM808" i="1" s="1"/>
  <c r="AE810" i="1"/>
  <c r="AM810" i="1" s="1"/>
  <c r="AE812" i="1"/>
  <c r="AM812" i="1" s="1"/>
  <c r="AE814" i="1"/>
  <c r="AM814" i="1" s="1"/>
  <c r="AE816" i="1"/>
  <c r="AM816" i="1" s="1"/>
  <c r="AE818" i="1"/>
  <c r="AM818" i="1" s="1"/>
  <c r="AE820" i="1"/>
  <c r="AM820" i="1" s="1"/>
  <c r="N822" i="1"/>
  <c r="N824" i="1"/>
  <c r="N826" i="1"/>
  <c r="Q821" i="1"/>
  <c r="U821" i="1"/>
  <c r="W821" i="1"/>
  <c r="Y822" i="1"/>
  <c r="Y824" i="1"/>
  <c r="Y826" i="1"/>
  <c r="Y828" i="1"/>
  <c r="Z822" i="1"/>
  <c r="Z824" i="1"/>
  <c r="Z826" i="1"/>
  <c r="Z828" i="1"/>
  <c r="AE822" i="1"/>
  <c r="AM822" i="1" s="1"/>
  <c r="AE824" i="1"/>
  <c r="AM824" i="1" s="1"/>
  <c r="AE826" i="1"/>
  <c r="AM826" i="1" s="1"/>
  <c r="AE828" i="1"/>
  <c r="AM828" i="1" s="1"/>
  <c r="N831" i="1"/>
  <c r="N833" i="1"/>
  <c r="N835" i="1"/>
  <c r="N837" i="1"/>
  <c r="N839" i="1"/>
  <c r="N841" i="1"/>
  <c r="N845" i="1"/>
  <c r="N847" i="1"/>
  <c r="N849" i="1"/>
  <c r="Q830" i="1"/>
  <c r="U830" i="1"/>
  <c r="W830" i="1"/>
  <c r="Y831" i="1"/>
  <c r="Y833" i="1"/>
  <c r="Y835" i="1"/>
  <c r="Y837" i="1"/>
  <c r="Y839" i="1"/>
  <c r="Y841" i="1"/>
  <c r="Y845" i="1"/>
  <c r="Y847" i="1"/>
  <c r="Y849" i="1"/>
  <c r="Y851" i="1"/>
  <c r="Z831" i="1"/>
  <c r="Z833" i="1"/>
  <c r="Z835" i="1"/>
  <c r="Z837" i="1"/>
  <c r="Z839" i="1"/>
  <c r="Z841" i="1"/>
  <c r="Z845" i="1"/>
  <c r="Z847" i="1"/>
  <c r="Z849" i="1"/>
  <c r="Z851" i="1"/>
  <c r="AE831" i="1"/>
  <c r="AM831" i="1" s="1"/>
  <c r="AE833" i="1"/>
  <c r="AM833" i="1" s="1"/>
  <c r="AE835" i="1"/>
  <c r="AM835" i="1" s="1"/>
  <c r="AE837" i="1"/>
  <c r="AM837" i="1" s="1"/>
  <c r="AE839" i="1"/>
  <c r="AM839" i="1" s="1"/>
  <c r="AE841" i="1"/>
  <c r="AM841" i="1" s="1"/>
  <c r="AE845" i="1"/>
  <c r="AM845" i="1" s="1"/>
  <c r="AE847" i="1"/>
  <c r="AM847" i="1" s="1"/>
  <c r="AE849" i="1"/>
  <c r="AM849" i="1" s="1"/>
  <c r="AE851" i="1"/>
  <c r="AM851" i="1" s="1"/>
  <c r="N854" i="1"/>
  <c r="N856" i="1"/>
  <c r="Q853" i="1"/>
  <c r="U853" i="1"/>
  <c r="W853" i="1"/>
  <c r="Y854" i="1"/>
  <c r="Y856" i="1"/>
  <c r="Z854" i="1"/>
  <c r="Z856" i="1"/>
  <c r="AE854" i="1"/>
  <c r="AM854" i="1" s="1"/>
  <c r="AE856" i="1"/>
  <c r="AM856" i="1" s="1"/>
  <c r="N859" i="1"/>
  <c r="N861" i="1"/>
  <c r="N863" i="1"/>
  <c r="N865" i="1"/>
  <c r="N867" i="1"/>
  <c r="S858" i="1"/>
  <c r="U858" i="1"/>
  <c r="W858" i="1"/>
  <c r="Y859" i="1"/>
  <c r="Y861" i="1"/>
  <c r="Y863" i="1"/>
  <c r="Y865" i="1"/>
  <c r="Y867" i="1"/>
  <c r="Z859" i="1"/>
  <c r="Z861" i="1"/>
  <c r="Z863" i="1"/>
  <c r="Z865" i="1"/>
  <c r="Z867" i="1"/>
  <c r="AE859" i="1"/>
  <c r="AM859" i="1" s="1"/>
  <c r="AE861" i="1"/>
  <c r="AM861" i="1" s="1"/>
  <c r="AE863" i="1"/>
  <c r="AM863" i="1" s="1"/>
  <c r="AE865" i="1"/>
  <c r="AM865" i="1" s="1"/>
  <c r="AE867" i="1"/>
  <c r="AM867" i="1" s="1"/>
  <c r="N870" i="1"/>
  <c r="N871" i="1"/>
  <c r="N872" i="1"/>
  <c r="N873" i="1"/>
  <c r="N874" i="1"/>
  <c r="N875" i="1"/>
  <c r="N876" i="1"/>
  <c r="S869" i="1"/>
  <c r="U869" i="1"/>
  <c r="W869" i="1"/>
  <c r="Y870" i="1"/>
  <c r="Y871" i="1"/>
  <c r="Y872" i="1"/>
  <c r="Y873" i="1"/>
  <c r="Y874" i="1"/>
  <c r="Y875" i="1"/>
  <c r="Y876" i="1"/>
  <c r="Z870" i="1"/>
  <c r="Z871" i="1"/>
  <c r="Z872" i="1"/>
  <c r="Z873" i="1"/>
  <c r="Z874" i="1"/>
  <c r="Z875" i="1"/>
  <c r="Z876" i="1"/>
  <c r="AE870" i="1"/>
  <c r="AM870" i="1" s="1"/>
  <c r="AE871" i="1"/>
  <c r="AM871" i="1" s="1"/>
  <c r="AE872" i="1"/>
  <c r="AM872" i="1" s="1"/>
  <c r="AE873" i="1"/>
  <c r="AM873" i="1" s="1"/>
  <c r="AE874" i="1"/>
  <c r="AM874" i="1" s="1"/>
  <c r="AE875" i="1"/>
  <c r="AM875" i="1" s="1"/>
  <c r="AE876" i="1"/>
  <c r="AM876" i="1" s="1"/>
  <c r="N878" i="1"/>
  <c r="N879" i="1"/>
  <c r="N880" i="1"/>
  <c r="N881" i="1"/>
  <c r="N882" i="1"/>
  <c r="N883" i="1"/>
  <c r="N884" i="1"/>
  <c r="S877" i="1"/>
  <c r="U877" i="1"/>
  <c r="W877" i="1"/>
  <c r="Y878" i="1"/>
  <c r="Y879" i="1"/>
  <c r="Y880" i="1"/>
  <c r="Y881" i="1"/>
  <c r="Y882" i="1"/>
  <c r="Y883" i="1"/>
  <c r="Y884" i="1"/>
  <c r="Z878" i="1"/>
  <c r="Z879" i="1"/>
  <c r="Z880" i="1"/>
  <c r="Z881" i="1"/>
  <c r="Z882" i="1"/>
  <c r="Z883" i="1"/>
  <c r="Z884" i="1"/>
  <c r="AE878" i="1"/>
  <c r="AM878" i="1" s="1"/>
  <c r="AE879" i="1"/>
  <c r="AM879" i="1" s="1"/>
  <c r="AE880" i="1"/>
  <c r="AM880" i="1" s="1"/>
  <c r="AE881" i="1"/>
  <c r="AM881" i="1" s="1"/>
  <c r="AE882" i="1"/>
  <c r="AM882" i="1" s="1"/>
  <c r="AE883" i="1"/>
  <c r="AM883" i="1" s="1"/>
  <c r="AE884" i="1"/>
  <c r="AM884" i="1" s="1"/>
  <c r="Q885" i="1"/>
  <c r="S885" i="1"/>
  <c r="U885" i="1"/>
  <c r="W885" i="1"/>
  <c r="Y886" i="1"/>
  <c r="AH885" i="1" s="1"/>
  <c r="Z886" i="1"/>
  <c r="AI885" i="1" s="1"/>
  <c r="AE886" i="1"/>
  <c r="AM886" i="1" s="1"/>
  <c r="N888" i="1"/>
  <c r="O887" i="1" s="1"/>
  <c r="R887" i="1" s="1"/>
  <c r="Q887" i="1"/>
  <c r="S887" i="1"/>
  <c r="W887" i="1"/>
  <c r="Y888" i="1"/>
  <c r="AH887" i="1" s="1"/>
  <c r="Z888" i="1"/>
  <c r="AI887" i="1" s="1"/>
  <c r="AE888" i="1"/>
  <c r="AM888" i="1" s="1"/>
  <c r="Q889" i="1"/>
  <c r="S889" i="1"/>
  <c r="U889" i="1"/>
  <c r="W889" i="1"/>
  <c r="Y890" i="1"/>
  <c r="Y891" i="1"/>
  <c r="Y892" i="1"/>
  <c r="Y893" i="1"/>
  <c r="Y894" i="1"/>
  <c r="Y895" i="1"/>
  <c r="Z890" i="1"/>
  <c r="Z891" i="1"/>
  <c r="Z892" i="1"/>
  <c r="Z893" i="1"/>
  <c r="Z894" i="1"/>
  <c r="Z895" i="1"/>
  <c r="AE890" i="1"/>
  <c r="AM890" i="1" s="1"/>
  <c r="AE891" i="1"/>
  <c r="AM891" i="1" s="1"/>
  <c r="AE892" i="1"/>
  <c r="AM892" i="1" s="1"/>
  <c r="AE893" i="1"/>
  <c r="AM893" i="1" s="1"/>
  <c r="AE894" i="1"/>
  <c r="AM894" i="1" s="1"/>
  <c r="AE895" i="1"/>
  <c r="AM895" i="1" s="1"/>
  <c r="AD898" i="1"/>
  <c r="AD900" i="1"/>
  <c r="AD903" i="1"/>
  <c r="AD906" i="1"/>
  <c r="AL906" i="1" s="1"/>
  <c r="AD909" i="1"/>
  <c r="H909" i="1" s="1"/>
  <c r="AD911" i="1"/>
  <c r="H911" i="1" s="1"/>
  <c r="AD913" i="1"/>
  <c r="H913" i="1" s="1"/>
  <c r="AD915" i="1"/>
  <c r="AD917" i="1"/>
  <c r="AD920" i="1"/>
  <c r="H920" i="1" s="1"/>
  <c r="AD922" i="1"/>
  <c r="H922" i="1" s="1"/>
  <c r="AD924" i="1"/>
  <c r="H924" i="1" s="1"/>
  <c r="AD926" i="1"/>
  <c r="AD928" i="1"/>
  <c r="H928" i="1" s="1"/>
  <c r="AD930" i="1"/>
  <c r="AL930" i="1" s="1"/>
  <c r="AD933" i="1"/>
  <c r="AD936" i="1"/>
  <c r="H936" i="1" s="1"/>
  <c r="AD938" i="1"/>
  <c r="H938" i="1" s="1"/>
  <c r="AD940" i="1"/>
  <c r="H940" i="1" s="1"/>
  <c r="AD942" i="1"/>
  <c r="AD944" i="1"/>
  <c r="AD946" i="1"/>
  <c r="AL946" i="1" s="1"/>
  <c r="AD948" i="1"/>
  <c r="AD950" i="1"/>
  <c r="AD952" i="1"/>
  <c r="H952" i="1" s="1"/>
  <c r="AD954" i="1"/>
  <c r="AD956" i="1"/>
  <c r="AD958" i="1"/>
  <c r="H958" i="1" s="1"/>
  <c r="AD960" i="1"/>
  <c r="AD962" i="1"/>
  <c r="AD964" i="1"/>
  <c r="H964" i="1" s="1"/>
  <c r="AD966" i="1"/>
  <c r="H966" i="1" s="1"/>
  <c r="AD969" i="1"/>
  <c r="AD971" i="1"/>
  <c r="H971" i="1" s="1"/>
  <c r="AD973" i="1"/>
  <c r="AD975" i="1"/>
  <c r="AD978" i="1"/>
  <c r="H978" i="1" s="1"/>
  <c r="AD981" i="1"/>
  <c r="AD983" i="1"/>
  <c r="H983" i="1" s="1"/>
  <c r="AD985" i="1"/>
  <c r="AD987" i="1"/>
  <c r="H987" i="1" s="1"/>
  <c r="AD989" i="1"/>
  <c r="H989" i="1" s="1"/>
  <c r="AD993" i="1"/>
  <c r="H993" i="1" s="1"/>
  <c r="AD995" i="1"/>
  <c r="AD997" i="1"/>
  <c r="AD999" i="1"/>
  <c r="AD1002" i="1"/>
  <c r="H1002" i="1" s="1"/>
  <c r="AD1004" i="1"/>
  <c r="H1004" i="1" s="1"/>
  <c r="AD1007" i="1"/>
  <c r="AD1009" i="1"/>
  <c r="H1009" i="1" s="1"/>
  <c r="AD1011" i="1"/>
  <c r="AD1013" i="1"/>
  <c r="H1013" i="1" s="1"/>
  <c r="AD1015" i="1"/>
  <c r="AD1018" i="1"/>
  <c r="H1018" i="1" s="1"/>
  <c r="AD1019" i="1"/>
  <c r="AD1020" i="1"/>
  <c r="AD1021" i="1"/>
  <c r="H1021" i="1" s="1"/>
  <c r="AD1022" i="1"/>
  <c r="H1022" i="1" s="1"/>
  <c r="AD1023" i="1"/>
  <c r="H1023" i="1" s="1"/>
  <c r="AD1024" i="1"/>
  <c r="AD1026" i="1"/>
  <c r="H1026" i="1" s="1"/>
  <c r="AD1027" i="1"/>
  <c r="AD1028" i="1"/>
  <c r="AD1029" i="1"/>
  <c r="AD1030" i="1"/>
  <c r="H1030" i="1" s="1"/>
  <c r="AD1031" i="1"/>
  <c r="AD1032" i="1"/>
  <c r="AD1034" i="1"/>
  <c r="AD1037" i="1"/>
  <c r="H1037" i="1" s="1"/>
  <c r="H1036" i="1" s="1"/>
  <c r="AD1039" i="1"/>
  <c r="AD1040" i="1"/>
  <c r="AD1041" i="1"/>
  <c r="AD1042" i="1"/>
  <c r="H1042" i="1" s="1"/>
  <c r="AD1043" i="1"/>
  <c r="AD1044" i="1"/>
  <c r="H1044" i="1" s="1"/>
  <c r="J898" i="1"/>
  <c r="AA898" i="1" s="1"/>
  <c r="J900" i="1"/>
  <c r="AA900" i="1" s="1"/>
  <c r="J903" i="1"/>
  <c r="J906" i="1"/>
  <c r="J909" i="1"/>
  <c r="AA909" i="1" s="1"/>
  <c r="J911" i="1"/>
  <c r="J913" i="1"/>
  <c r="J915" i="1"/>
  <c r="J917" i="1"/>
  <c r="J920" i="1"/>
  <c r="J922" i="1"/>
  <c r="AA922" i="1" s="1"/>
  <c r="J924" i="1"/>
  <c r="J926" i="1"/>
  <c r="AA926" i="1" s="1"/>
  <c r="J928" i="1"/>
  <c r="J930" i="1"/>
  <c r="J933" i="1"/>
  <c r="AA933" i="1" s="1"/>
  <c r="AJ932" i="1" s="1"/>
  <c r="J936" i="1"/>
  <c r="AA936" i="1" s="1"/>
  <c r="J938" i="1"/>
  <c r="J940" i="1"/>
  <c r="J942" i="1"/>
  <c r="AA942" i="1" s="1"/>
  <c r="J944" i="1"/>
  <c r="J946" i="1"/>
  <c r="J948" i="1"/>
  <c r="J950" i="1"/>
  <c r="AA950" i="1" s="1"/>
  <c r="J952" i="1"/>
  <c r="J954" i="1"/>
  <c r="AA954" i="1" s="1"/>
  <c r="J956" i="1"/>
  <c r="J958" i="1"/>
  <c r="AA958" i="1" s="1"/>
  <c r="J960" i="1"/>
  <c r="J962" i="1"/>
  <c r="AA962" i="1" s="1"/>
  <c r="J964" i="1"/>
  <c r="J966" i="1"/>
  <c r="AA966" i="1" s="1"/>
  <c r="J969" i="1"/>
  <c r="J971" i="1"/>
  <c r="AA971" i="1" s="1"/>
  <c r="J973" i="1"/>
  <c r="J975" i="1"/>
  <c r="AA975" i="1" s="1"/>
  <c r="J978" i="1"/>
  <c r="J981" i="1"/>
  <c r="J983" i="1"/>
  <c r="AA983" i="1" s="1"/>
  <c r="J985" i="1"/>
  <c r="AA985" i="1" s="1"/>
  <c r="J987" i="1"/>
  <c r="J989" i="1"/>
  <c r="J993" i="1"/>
  <c r="AA993" i="1" s="1"/>
  <c r="J995" i="1"/>
  <c r="AA995" i="1" s="1"/>
  <c r="J997" i="1"/>
  <c r="J999" i="1"/>
  <c r="J1002" i="1"/>
  <c r="AA1002" i="1" s="1"/>
  <c r="J1004" i="1"/>
  <c r="AA1004" i="1" s="1"/>
  <c r="J1007" i="1"/>
  <c r="J1009" i="1"/>
  <c r="J1011" i="1"/>
  <c r="AA1011" i="1" s="1"/>
  <c r="J1013" i="1"/>
  <c r="AA1013" i="1" s="1"/>
  <c r="J1015" i="1"/>
  <c r="J1018" i="1"/>
  <c r="AA1018" i="1" s="1"/>
  <c r="J1019" i="1"/>
  <c r="AA1019" i="1" s="1"/>
  <c r="J1020" i="1"/>
  <c r="J1021" i="1"/>
  <c r="J1022" i="1"/>
  <c r="AA1022" i="1" s="1"/>
  <c r="J1023" i="1"/>
  <c r="AA1023" i="1" s="1"/>
  <c r="J1024" i="1"/>
  <c r="AA1024" i="1" s="1"/>
  <c r="J1026" i="1"/>
  <c r="AA1026" i="1" s="1"/>
  <c r="J1027" i="1"/>
  <c r="J1028" i="1"/>
  <c r="J1029" i="1"/>
  <c r="J1030" i="1"/>
  <c r="AA1030" i="1" s="1"/>
  <c r="J1031" i="1"/>
  <c r="J1032" i="1"/>
  <c r="J1034" i="1"/>
  <c r="J1037" i="1"/>
  <c r="AA1037" i="1" s="1"/>
  <c r="AJ1036" i="1" s="1"/>
  <c r="J1039" i="1"/>
  <c r="AA1039" i="1" s="1"/>
  <c r="J1040" i="1"/>
  <c r="J1041" i="1"/>
  <c r="J1042" i="1"/>
  <c r="AA1042" i="1" s="1"/>
  <c r="J1043" i="1"/>
  <c r="AA1043" i="1" s="1"/>
  <c r="J1044" i="1"/>
  <c r="L898" i="1"/>
  <c r="L900" i="1"/>
  <c r="L903" i="1"/>
  <c r="L902" i="1" s="1"/>
  <c r="L906" i="1"/>
  <c r="L905" i="1" s="1"/>
  <c r="L909" i="1"/>
  <c r="L911" i="1"/>
  <c r="L913" i="1"/>
  <c r="L915" i="1"/>
  <c r="L917" i="1"/>
  <c r="L920" i="1"/>
  <c r="L922" i="1"/>
  <c r="L924" i="1"/>
  <c r="L926" i="1"/>
  <c r="L928" i="1"/>
  <c r="L930" i="1"/>
  <c r="L933" i="1"/>
  <c r="L932" i="1" s="1"/>
  <c r="L936" i="1"/>
  <c r="L938" i="1"/>
  <c r="L940" i="1"/>
  <c r="L942" i="1"/>
  <c r="L944" i="1"/>
  <c r="L946" i="1"/>
  <c r="L948" i="1"/>
  <c r="L950" i="1"/>
  <c r="L952" i="1"/>
  <c r="L954" i="1"/>
  <c r="L956" i="1"/>
  <c r="L958" i="1"/>
  <c r="L960" i="1"/>
  <c r="L962" i="1"/>
  <c r="L964" i="1"/>
  <c r="L966" i="1"/>
  <c r="L969" i="1"/>
  <c r="L971" i="1"/>
  <c r="L973" i="1"/>
  <c r="L975" i="1"/>
  <c r="L978" i="1"/>
  <c r="L981" i="1"/>
  <c r="L983" i="1"/>
  <c r="L985" i="1"/>
  <c r="L987" i="1"/>
  <c r="L989" i="1"/>
  <c r="L993" i="1"/>
  <c r="L995" i="1"/>
  <c r="L997" i="1"/>
  <c r="L999" i="1"/>
  <c r="L1002" i="1"/>
  <c r="L1004" i="1"/>
  <c r="L1007" i="1"/>
  <c r="L1009" i="1"/>
  <c r="L1011" i="1"/>
  <c r="L1013" i="1"/>
  <c r="L1015" i="1"/>
  <c r="L1018" i="1"/>
  <c r="L1019" i="1"/>
  <c r="L1020" i="1"/>
  <c r="L1021" i="1"/>
  <c r="L1022" i="1"/>
  <c r="L1023" i="1"/>
  <c r="L1024" i="1"/>
  <c r="L1026" i="1"/>
  <c r="L1027" i="1"/>
  <c r="L1028" i="1"/>
  <c r="L1029" i="1"/>
  <c r="L1030" i="1"/>
  <c r="L1031" i="1"/>
  <c r="L1032" i="1"/>
  <c r="L1034" i="1"/>
  <c r="L1033" i="1" s="1"/>
  <c r="L1037" i="1"/>
  <c r="L1036" i="1" s="1"/>
  <c r="L1039" i="1"/>
  <c r="L1040" i="1"/>
  <c r="L1041" i="1"/>
  <c r="L1042" i="1"/>
  <c r="L1043" i="1"/>
  <c r="L1044" i="1"/>
  <c r="N898" i="1"/>
  <c r="N900" i="1"/>
  <c r="S897" i="1"/>
  <c r="U897" i="1"/>
  <c r="W897" i="1"/>
  <c r="Y898" i="1"/>
  <c r="Y900" i="1"/>
  <c r="Z898" i="1"/>
  <c r="Z900" i="1"/>
  <c r="AE898" i="1"/>
  <c r="AM898" i="1" s="1"/>
  <c r="AE900" i="1"/>
  <c r="AM900" i="1" s="1"/>
  <c r="N903" i="1"/>
  <c r="O902" i="1" s="1"/>
  <c r="S902" i="1"/>
  <c r="U902" i="1"/>
  <c r="W902" i="1"/>
  <c r="Y903" i="1"/>
  <c r="AH902" i="1" s="1"/>
  <c r="Z903" i="1"/>
  <c r="AI902" i="1" s="1"/>
  <c r="AE903" i="1"/>
  <c r="AM903" i="1" s="1"/>
  <c r="N906" i="1"/>
  <c r="O905" i="1" s="1"/>
  <c r="S905" i="1"/>
  <c r="U905" i="1"/>
  <c r="W905" i="1"/>
  <c r="Y906" i="1"/>
  <c r="AH905" i="1" s="1"/>
  <c r="Z906" i="1"/>
  <c r="AI905" i="1" s="1"/>
  <c r="AE906" i="1"/>
  <c r="AM906" i="1" s="1"/>
  <c r="N909" i="1"/>
  <c r="N911" i="1"/>
  <c r="N913" i="1"/>
  <c r="N915" i="1"/>
  <c r="N917" i="1"/>
  <c r="S908" i="1"/>
  <c r="U908" i="1"/>
  <c r="W908" i="1"/>
  <c r="Y909" i="1"/>
  <c r="Y911" i="1"/>
  <c r="Y913" i="1"/>
  <c r="Y915" i="1"/>
  <c r="Y917" i="1"/>
  <c r="Z909" i="1"/>
  <c r="Z911" i="1"/>
  <c r="Z913" i="1"/>
  <c r="Z915" i="1"/>
  <c r="Z917" i="1"/>
  <c r="AE909" i="1"/>
  <c r="AM909" i="1" s="1"/>
  <c r="AE911" i="1"/>
  <c r="AM911" i="1" s="1"/>
  <c r="AE913" i="1"/>
  <c r="AM913" i="1" s="1"/>
  <c r="AE915" i="1"/>
  <c r="AM915" i="1" s="1"/>
  <c r="AE917" i="1"/>
  <c r="AM917" i="1" s="1"/>
  <c r="N920" i="1"/>
  <c r="N922" i="1"/>
  <c r="N924" i="1"/>
  <c r="N926" i="1"/>
  <c r="N928" i="1"/>
  <c r="Q919" i="1"/>
  <c r="U919" i="1"/>
  <c r="W919" i="1"/>
  <c r="Y920" i="1"/>
  <c r="Y922" i="1"/>
  <c r="Y924" i="1"/>
  <c r="Y926" i="1"/>
  <c r="Y928" i="1"/>
  <c r="Y930" i="1"/>
  <c r="Z920" i="1"/>
  <c r="Z922" i="1"/>
  <c r="Z924" i="1"/>
  <c r="Z926" i="1"/>
  <c r="Z928" i="1"/>
  <c r="Z930" i="1"/>
  <c r="AE920" i="1"/>
  <c r="AM920" i="1" s="1"/>
  <c r="AE922" i="1"/>
  <c r="AM922" i="1" s="1"/>
  <c r="AE924" i="1"/>
  <c r="AM924" i="1" s="1"/>
  <c r="AE926" i="1"/>
  <c r="AM926" i="1" s="1"/>
  <c r="AE928" i="1"/>
  <c r="AM928" i="1" s="1"/>
  <c r="AE930" i="1"/>
  <c r="AM930" i="1" s="1"/>
  <c r="N933" i="1"/>
  <c r="O932" i="1" s="1"/>
  <c r="Q932" i="1"/>
  <c r="U932" i="1"/>
  <c r="W932" i="1"/>
  <c r="Y933" i="1"/>
  <c r="AH932" i="1" s="1"/>
  <c r="Z933" i="1"/>
  <c r="AI932" i="1" s="1"/>
  <c r="AE933" i="1"/>
  <c r="AM933" i="1" s="1"/>
  <c r="N936" i="1"/>
  <c r="N938" i="1"/>
  <c r="N940" i="1"/>
  <c r="N942" i="1"/>
  <c r="N944" i="1"/>
  <c r="N946" i="1"/>
  <c r="N948" i="1"/>
  <c r="N950" i="1"/>
  <c r="N952" i="1"/>
  <c r="N954" i="1"/>
  <c r="N956" i="1"/>
  <c r="N958" i="1"/>
  <c r="N960" i="1"/>
  <c r="N962" i="1"/>
  <c r="N964" i="1"/>
  <c r="Q935" i="1"/>
  <c r="U935" i="1"/>
  <c r="W935" i="1"/>
  <c r="Y936" i="1"/>
  <c r="Y938" i="1"/>
  <c r="Y940" i="1"/>
  <c r="Y942" i="1"/>
  <c r="Y944" i="1"/>
  <c r="Y946" i="1"/>
  <c r="Y948" i="1"/>
  <c r="Y950" i="1"/>
  <c r="Y952" i="1"/>
  <c r="Y954" i="1"/>
  <c r="Y956" i="1"/>
  <c r="Y958" i="1"/>
  <c r="Y960" i="1"/>
  <c r="Y962" i="1"/>
  <c r="Y964" i="1"/>
  <c r="Y966" i="1"/>
  <c r="Z936" i="1"/>
  <c r="Z938" i="1"/>
  <c r="Z940" i="1"/>
  <c r="Z942" i="1"/>
  <c r="Z944" i="1"/>
  <c r="Z946" i="1"/>
  <c r="Z948" i="1"/>
  <c r="Z950" i="1"/>
  <c r="Z952" i="1"/>
  <c r="Z954" i="1"/>
  <c r="Z956" i="1"/>
  <c r="Z958" i="1"/>
  <c r="Z960" i="1"/>
  <c r="Z962" i="1"/>
  <c r="Z964" i="1"/>
  <c r="Z966" i="1"/>
  <c r="AE936" i="1"/>
  <c r="AM936" i="1" s="1"/>
  <c r="AE938" i="1"/>
  <c r="AM938" i="1" s="1"/>
  <c r="AE940" i="1"/>
  <c r="AM940" i="1" s="1"/>
  <c r="AE942" i="1"/>
  <c r="AM942" i="1" s="1"/>
  <c r="AE944" i="1"/>
  <c r="AM944" i="1" s="1"/>
  <c r="AE946" i="1"/>
  <c r="AM946" i="1" s="1"/>
  <c r="AE948" i="1"/>
  <c r="AM948" i="1" s="1"/>
  <c r="AE950" i="1"/>
  <c r="AM950" i="1" s="1"/>
  <c r="AE952" i="1"/>
  <c r="AM952" i="1" s="1"/>
  <c r="AE954" i="1"/>
  <c r="AM954" i="1" s="1"/>
  <c r="AE956" i="1"/>
  <c r="AM956" i="1" s="1"/>
  <c r="AE958" i="1"/>
  <c r="AM958" i="1" s="1"/>
  <c r="AE960" i="1"/>
  <c r="AM960" i="1" s="1"/>
  <c r="AE962" i="1"/>
  <c r="AM962" i="1" s="1"/>
  <c r="AE964" i="1"/>
  <c r="AM964" i="1" s="1"/>
  <c r="AE966" i="1"/>
  <c r="AM966" i="1" s="1"/>
  <c r="N969" i="1"/>
  <c r="N971" i="1"/>
  <c r="N973" i="1"/>
  <c r="Q968" i="1"/>
  <c r="U968" i="1"/>
  <c r="W968" i="1"/>
  <c r="Y969" i="1"/>
  <c r="Y971" i="1"/>
  <c r="Y973" i="1"/>
  <c r="Y975" i="1"/>
  <c r="Z969" i="1"/>
  <c r="Z971" i="1"/>
  <c r="Z973" i="1"/>
  <c r="Z975" i="1"/>
  <c r="AE969" i="1"/>
  <c r="AM969" i="1" s="1"/>
  <c r="AE971" i="1"/>
  <c r="AM971" i="1" s="1"/>
  <c r="AE973" i="1"/>
  <c r="AM973" i="1" s="1"/>
  <c r="AE975" i="1"/>
  <c r="AM975" i="1" s="1"/>
  <c r="N978" i="1"/>
  <c r="N981" i="1"/>
  <c r="N983" i="1"/>
  <c r="N985" i="1"/>
  <c r="N987" i="1"/>
  <c r="N989" i="1"/>
  <c r="N993" i="1"/>
  <c r="N995" i="1"/>
  <c r="N997" i="1"/>
  <c r="Q977" i="1"/>
  <c r="U977" i="1"/>
  <c r="W977" i="1"/>
  <c r="Y978" i="1"/>
  <c r="Y981" i="1"/>
  <c r="Y983" i="1"/>
  <c r="Y985" i="1"/>
  <c r="Y987" i="1"/>
  <c r="Y989" i="1"/>
  <c r="Y993" i="1"/>
  <c r="Y995" i="1"/>
  <c r="Y997" i="1"/>
  <c r="Y999" i="1"/>
  <c r="Z978" i="1"/>
  <c r="Z981" i="1"/>
  <c r="Z983" i="1"/>
  <c r="Z985" i="1"/>
  <c r="Z987" i="1"/>
  <c r="Z989" i="1"/>
  <c r="Z993" i="1"/>
  <c r="Z995" i="1"/>
  <c r="Z997" i="1"/>
  <c r="Z999" i="1"/>
  <c r="AE978" i="1"/>
  <c r="AM978" i="1" s="1"/>
  <c r="AE981" i="1"/>
  <c r="AM981" i="1" s="1"/>
  <c r="AE983" i="1"/>
  <c r="AM983" i="1" s="1"/>
  <c r="AE985" i="1"/>
  <c r="AM985" i="1" s="1"/>
  <c r="AE987" i="1"/>
  <c r="AM987" i="1" s="1"/>
  <c r="AE989" i="1"/>
  <c r="AM989" i="1" s="1"/>
  <c r="AE993" i="1"/>
  <c r="AM993" i="1" s="1"/>
  <c r="AE995" i="1"/>
  <c r="AM995" i="1" s="1"/>
  <c r="AE997" i="1"/>
  <c r="AM997" i="1" s="1"/>
  <c r="AE999" i="1"/>
  <c r="AM999" i="1" s="1"/>
  <c r="N1002" i="1"/>
  <c r="N1004" i="1"/>
  <c r="Q1001" i="1"/>
  <c r="U1001" i="1"/>
  <c r="W1001" i="1"/>
  <c r="Y1002" i="1"/>
  <c r="Y1004" i="1"/>
  <c r="Z1002" i="1"/>
  <c r="Z1004" i="1"/>
  <c r="AE1002" i="1"/>
  <c r="AM1002" i="1" s="1"/>
  <c r="AE1004" i="1"/>
  <c r="AM1004" i="1" s="1"/>
  <c r="N1007" i="1"/>
  <c r="N1009" i="1"/>
  <c r="N1011" i="1"/>
  <c r="N1013" i="1"/>
  <c r="N1015" i="1"/>
  <c r="S1006" i="1"/>
  <c r="U1006" i="1"/>
  <c r="W1006" i="1"/>
  <c r="Y1007" i="1"/>
  <c r="Y1009" i="1"/>
  <c r="Y1011" i="1"/>
  <c r="Y1013" i="1"/>
  <c r="Y1015" i="1"/>
  <c r="Z1007" i="1"/>
  <c r="Z1009" i="1"/>
  <c r="Z1011" i="1"/>
  <c r="Z1013" i="1"/>
  <c r="Z1015" i="1"/>
  <c r="AE1007" i="1"/>
  <c r="AM1007" i="1" s="1"/>
  <c r="AE1009" i="1"/>
  <c r="AM1009" i="1" s="1"/>
  <c r="AE1011" i="1"/>
  <c r="AM1011" i="1" s="1"/>
  <c r="AE1013" i="1"/>
  <c r="AM1013" i="1" s="1"/>
  <c r="AE1015" i="1"/>
  <c r="AM1015" i="1" s="1"/>
  <c r="N1018" i="1"/>
  <c r="N1019" i="1"/>
  <c r="N1020" i="1"/>
  <c r="N1021" i="1"/>
  <c r="N1022" i="1"/>
  <c r="N1023" i="1"/>
  <c r="N1024" i="1"/>
  <c r="S1017" i="1"/>
  <c r="U1017" i="1"/>
  <c r="W1017" i="1"/>
  <c r="Y1018" i="1"/>
  <c r="Y1019" i="1"/>
  <c r="Y1020" i="1"/>
  <c r="Y1021" i="1"/>
  <c r="Y1022" i="1"/>
  <c r="Y1023" i="1"/>
  <c r="Y1024" i="1"/>
  <c r="Z1018" i="1"/>
  <c r="Z1019" i="1"/>
  <c r="Z1020" i="1"/>
  <c r="Z1021" i="1"/>
  <c r="Z1022" i="1"/>
  <c r="Z1023" i="1"/>
  <c r="Z1024" i="1"/>
  <c r="AE1018" i="1"/>
  <c r="AM1018" i="1" s="1"/>
  <c r="AE1019" i="1"/>
  <c r="AM1019" i="1" s="1"/>
  <c r="AE1020" i="1"/>
  <c r="AM1020" i="1" s="1"/>
  <c r="AE1021" i="1"/>
  <c r="AM1021" i="1" s="1"/>
  <c r="AE1022" i="1"/>
  <c r="AM1022" i="1" s="1"/>
  <c r="AE1023" i="1"/>
  <c r="AM1023" i="1" s="1"/>
  <c r="AE1024" i="1"/>
  <c r="AM1024" i="1" s="1"/>
  <c r="N1026" i="1"/>
  <c r="N1027" i="1"/>
  <c r="N1028" i="1"/>
  <c r="N1029" i="1"/>
  <c r="N1030" i="1"/>
  <c r="N1031" i="1"/>
  <c r="N1032" i="1"/>
  <c r="S1025" i="1"/>
  <c r="U1025" i="1"/>
  <c r="W1025" i="1"/>
  <c r="Y1026" i="1"/>
  <c r="Y1027" i="1"/>
  <c r="Y1028" i="1"/>
  <c r="Y1029" i="1"/>
  <c r="Y1030" i="1"/>
  <c r="Y1031" i="1"/>
  <c r="Y1032" i="1"/>
  <c r="Z1026" i="1"/>
  <c r="Z1027" i="1"/>
  <c r="Z1028" i="1"/>
  <c r="Z1029" i="1"/>
  <c r="Z1030" i="1"/>
  <c r="Z1031" i="1"/>
  <c r="Z1032" i="1"/>
  <c r="AE1026" i="1"/>
  <c r="AM1026" i="1" s="1"/>
  <c r="AE1027" i="1"/>
  <c r="AM1027" i="1" s="1"/>
  <c r="AE1028" i="1"/>
  <c r="AM1028" i="1" s="1"/>
  <c r="AE1029" i="1"/>
  <c r="AM1029" i="1" s="1"/>
  <c r="AE1030" i="1"/>
  <c r="AM1030" i="1" s="1"/>
  <c r="AE1031" i="1"/>
  <c r="AM1031" i="1" s="1"/>
  <c r="AE1032" i="1"/>
  <c r="AM1032" i="1" s="1"/>
  <c r="Q1033" i="1"/>
  <c r="S1033" i="1"/>
  <c r="U1033" i="1"/>
  <c r="W1033" i="1"/>
  <c r="Y1034" i="1"/>
  <c r="AH1033" i="1" s="1"/>
  <c r="Z1034" i="1"/>
  <c r="AI1033" i="1" s="1"/>
  <c r="AE1034" i="1"/>
  <c r="AM1034" i="1" s="1"/>
  <c r="N1037" i="1"/>
  <c r="O1036" i="1" s="1"/>
  <c r="Q1036" i="1"/>
  <c r="S1036" i="1"/>
  <c r="W1036" i="1"/>
  <c r="Y1037" i="1"/>
  <c r="AH1036" i="1" s="1"/>
  <c r="Z1037" i="1"/>
  <c r="AI1036" i="1" s="1"/>
  <c r="AE1037" i="1"/>
  <c r="AM1037" i="1" s="1"/>
  <c r="Q1038" i="1"/>
  <c r="S1038" i="1"/>
  <c r="U1038" i="1"/>
  <c r="W1038" i="1"/>
  <c r="Y1039" i="1"/>
  <c r="Y1040" i="1"/>
  <c r="Y1041" i="1"/>
  <c r="Y1042" i="1"/>
  <c r="Y1043" i="1"/>
  <c r="Y1044" i="1"/>
  <c r="Z1039" i="1"/>
  <c r="Z1040" i="1"/>
  <c r="Z1041" i="1"/>
  <c r="Z1042" i="1"/>
  <c r="Z1043" i="1"/>
  <c r="Z1044" i="1"/>
  <c r="AE1039" i="1"/>
  <c r="AM1039" i="1" s="1"/>
  <c r="AE1040" i="1"/>
  <c r="AM1040" i="1" s="1"/>
  <c r="AE1041" i="1"/>
  <c r="AM1041" i="1" s="1"/>
  <c r="AE1042" i="1"/>
  <c r="AM1042" i="1" s="1"/>
  <c r="AE1043" i="1"/>
  <c r="AM1043" i="1" s="1"/>
  <c r="AE1044" i="1"/>
  <c r="AM1044" i="1" s="1"/>
  <c r="AD1047" i="1"/>
  <c r="H1047" i="1" s="1"/>
  <c r="AD1049" i="1"/>
  <c r="AD1052" i="1"/>
  <c r="AD1055" i="1"/>
  <c r="H1055" i="1" s="1"/>
  <c r="H1054" i="1" s="1"/>
  <c r="Q1054" i="1" s="1"/>
  <c r="AD1058" i="1"/>
  <c r="AD1060" i="1"/>
  <c r="H1060" i="1" s="1"/>
  <c r="AD1062" i="1"/>
  <c r="H1062" i="1" s="1"/>
  <c r="AD1064" i="1"/>
  <c r="H1064" i="1" s="1"/>
  <c r="AD1066" i="1"/>
  <c r="AD1069" i="1"/>
  <c r="H1069" i="1" s="1"/>
  <c r="AD1071" i="1"/>
  <c r="AD1073" i="1"/>
  <c r="H1073" i="1" s="1"/>
  <c r="AD1075" i="1"/>
  <c r="AD1077" i="1"/>
  <c r="H1077" i="1" s="1"/>
  <c r="AD1079" i="1"/>
  <c r="AD1082" i="1"/>
  <c r="AD1085" i="1"/>
  <c r="AD1087" i="1"/>
  <c r="H1087" i="1" s="1"/>
  <c r="AD1089" i="1"/>
  <c r="AD1091" i="1"/>
  <c r="H1091" i="1" s="1"/>
  <c r="AD1093" i="1"/>
  <c r="H1093" i="1" s="1"/>
  <c r="AD1095" i="1"/>
  <c r="AD1097" i="1"/>
  <c r="H1097" i="1" s="1"/>
  <c r="AD1098" i="1"/>
  <c r="H1098" i="1" s="1"/>
  <c r="AD1100" i="1"/>
  <c r="H1100" i="1" s="1"/>
  <c r="AD1102" i="1"/>
  <c r="AD1104" i="1"/>
  <c r="AD1106" i="1"/>
  <c r="H1106" i="1" s="1"/>
  <c r="AD1108" i="1"/>
  <c r="H1108" i="1" s="1"/>
  <c r="AD1110" i="1"/>
  <c r="AD1112" i="1"/>
  <c r="H1112" i="1" s="1"/>
  <c r="AD1114" i="1"/>
  <c r="H1114" i="1" s="1"/>
  <c r="AD1117" i="1"/>
  <c r="H1117" i="1" s="1"/>
  <c r="AD1119" i="1"/>
  <c r="AD1121" i="1"/>
  <c r="H1121" i="1" s="1"/>
  <c r="AD1123" i="1"/>
  <c r="AD1126" i="1"/>
  <c r="AD1129" i="1"/>
  <c r="H1129" i="1" s="1"/>
  <c r="AD1131" i="1"/>
  <c r="H1131" i="1" s="1"/>
  <c r="AD1133" i="1"/>
  <c r="AD1135" i="1"/>
  <c r="AD1137" i="1"/>
  <c r="AD1141" i="1"/>
  <c r="H1141" i="1" s="1"/>
  <c r="AD1143" i="1"/>
  <c r="H1143" i="1" s="1"/>
  <c r="AD1145" i="1"/>
  <c r="H1145" i="1" s="1"/>
  <c r="AD1147" i="1"/>
  <c r="AD1150" i="1"/>
  <c r="H1150" i="1" s="1"/>
  <c r="AD1152" i="1"/>
  <c r="AD1155" i="1"/>
  <c r="AD1157" i="1"/>
  <c r="H1157" i="1" s="1"/>
  <c r="AD1159" i="1"/>
  <c r="H1159" i="1" s="1"/>
  <c r="AD1161" i="1"/>
  <c r="AD1163" i="1"/>
  <c r="H1163" i="1" s="1"/>
  <c r="AD1166" i="1"/>
  <c r="AD1167" i="1"/>
  <c r="AD1168" i="1"/>
  <c r="AD1169" i="1"/>
  <c r="H1169" i="1" s="1"/>
  <c r="AD1170" i="1"/>
  <c r="AD1171" i="1"/>
  <c r="H1171" i="1" s="1"/>
  <c r="AD1172" i="1"/>
  <c r="AD1174" i="1"/>
  <c r="H1174" i="1" s="1"/>
  <c r="AD1175" i="1"/>
  <c r="AD1176" i="1"/>
  <c r="H1176" i="1" s="1"/>
  <c r="AD1177" i="1"/>
  <c r="AD1178" i="1"/>
  <c r="H1178" i="1" s="1"/>
  <c r="AD1179" i="1"/>
  <c r="AD1180" i="1"/>
  <c r="H1180" i="1" s="1"/>
  <c r="AD1182" i="1"/>
  <c r="AD1185" i="1"/>
  <c r="H1185" i="1" s="1"/>
  <c r="H1184" i="1" s="1"/>
  <c r="AD1187" i="1"/>
  <c r="H1187" i="1" s="1"/>
  <c r="AD1188" i="1"/>
  <c r="H1188" i="1" s="1"/>
  <c r="AD1189" i="1"/>
  <c r="AD1190" i="1"/>
  <c r="H1190" i="1" s="1"/>
  <c r="AD1191" i="1"/>
  <c r="AD1192" i="1"/>
  <c r="H1192" i="1" s="1"/>
  <c r="J1047" i="1"/>
  <c r="J1049" i="1"/>
  <c r="AA1049" i="1" s="1"/>
  <c r="J1052" i="1"/>
  <c r="J1055" i="1"/>
  <c r="AA1055" i="1" s="1"/>
  <c r="AJ1054" i="1" s="1"/>
  <c r="J1058" i="1"/>
  <c r="AA1058" i="1" s="1"/>
  <c r="J1060" i="1"/>
  <c r="AA1060" i="1" s="1"/>
  <c r="J1062" i="1"/>
  <c r="J1064" i="1"/>
  <c r="J1066" i="1"/>
  <c r="AA1066" i="1" s="1"/>
  <c r="J1069" i="1"/>
  <c r="AA1069" i="1" s="1"/>
  <c r="J1071" i="1"/>
  <c r="AA1071" i="1" s="1"/>
  <c r="J1073" i="1"/>
  <c r="J1075" i="1"/>
  <c r="AA1075" i="1" s="1"/>
  <c r="J1077" i="1"/>
  <c r="AA1077" i="1" s="1"/>
  <c r="J1079" i="1"/>
  <c r="AA1079" i="1" s="1"/>
  <c r="J1082" i="1"/>
  <c r="AA1082" i="1" s="1"/>
  <c r="AJ1081" i="1" s="1"/>
  <c r="J1085" i="1"/>
  <c r="AA1085" i="1" s="1"/>
  <c r="J1087" i="1"/>
  <c r="J1089" i="1"/>
  <c r="AA1089" i="1" s="1"/>
  <c r="J1091" i="1"/>
  <c r="J1093" i="1"/>
  <c r="AA1093" i="1" s="1"/>
  <c r="J1095" i="1"/>
  <c r="J1097" i="1"/>
  <c r="AA1097" i="1" s="1"/>
  <c r="J1098" i="1"/>
  <c r="J1100" i="1"/>
  <c r="AA1100" i="1" s="1"/>
  <c r="J1102" i="1"/>
  <c r="J1104" i="1"/>
  <c r="AA1104" i="1" s="1"/>
  <c r="J1106" i="1"/>
  <c r="J1108" i="1"/>
  <c r="J1110" i="1"/>
  <c r="J1112" i="1"/>
  <c r="AA1112" i="1" s="1"/>
  <c r="J1114" i="1"/>
  <c r="J1117" i="1"/>
  <c r="J1119" i="1"/>
  <c r="AA1119" i="1" s="1"/>
  <c r="J1121" i="1"/>
  <c r="J1123" i="1"/>
  <c r="J1126" i="1"/>
  <c r="J1129" i="1"/>
  <c r="AA1129" i="1" s="1"/>
  <c r="J1131" i="1"/>
  <c r="AA1131" i="1" s="1"/>
  <c r="J1133" i="1"/>
  <c r="AA1133" i="1" s="1"/>
  <c r="J1135" i="1"/>
  <c r="AA1135" i="1" s="1"/>
  <c r="J1137" i="1"/>
  <c r="AA1137" i="1" s="1"/>
  <c r="J1141" i="1"/>
  <c r="AA1141" i="1" s="1"/>
  <c r="J1143" i="1"/>
  <c r="J1145" i="1"/>
  <c r="AA1145" i="1" s="1"/>
  <c r="J1147" i="1"/>
  <c r="AA1147" i="1" s="1"/>
  <c r="J1150" i="1"/>
  <c r="J1152" i="1"/>
  <c r="AA1152" i="1" s="1"/>
  <c r="J1155" i="1"/>
  <c r="J1157" i="1"/>
  <c r="AA1157" i="1" s="1"/>
  <c r="J1159" i="1"/>
  <c r="AA1159" i="1" s="1"/>
  <c r="J1161" i="1"/>
  <c r="J1163" i="1"/>
  <c r="AA1163" i="1" s="1"/>
  <c r="J1166" i="1"/>
  <c r="AA1166" i="1" s="1"/>
  <c r="J1167" i="1"/>
  <c r="J1168" i="1"/>
  <c r="AA1168" i="1" s="1"/>
  <c r="J1169" i="1"/>
  <c r="J1170" i="1"/>
  <c r="AA1170" i="1" s="1"/>
  <c r="J1171" i="1"/>
  <c r="J1172" i="1"/>
  <c r="AA1172" i="1" s="1"/>
  <c r="J1174" i="1"/>
  <c r="AA1174" i="1" s="1"/>
  <c r="J1175" i="1"/>
  <c r="J1176" i="1"/>
  <c r="AA1176" i="1" s="1"/>
  <c r="J1177" i="1"/>
  <c r="J1178" i="1"/>
  <c r="AA1178" i="1" s="1"/>
  <c r="J1179" i="1"/>
  <c r="J1180" i="1"/>
  <c r="AA1180" i="1" s="1"/>
  <c r="J1182" i="1"/>
  <c r="AA1182" i="1" s="1"/>
  <c r="AJ1181" i="1" s="1"/>
  <c r="J1185" i="1"/>
  <c r="J1187" i="1"/>
  <c r="AA1187" i="1" s="1"/>
  <c r="J1188" i="1"/>
  <c r="J1189" i="1"/>
  <c r="J1190" i="1"/>
  <c r="J1191" i="1"/>
  <c r="AA1191" i="1" s="1"/>
  <c r="J1192" i="1"/>
  <c r="L1047" i="1"/>
  <c r="L1049" i="1"/>
  <c r="L1052" i="1"/>
  <c r="L1051" i="1" s="1"/>
  <c r="L1055" i="1"/>
  <c r="L1054" i="1" s="1"/>
  <c r="L1058" i="1"/>
  <c r="L1060" i="1"/>
  <c r="L1062" i="1"/>
  <c r="L1064" i="1"/>
  <c r="L1066" i="1"/>
  <c r="L1069" i="1"/>
  <c r="L1071" i="1"/>
  <c r="L1073" i="1"/>
  <c r="L1075" i="1"/>
  <c r="L1077" i="1"/>
  <c r="L1079" i="1"/>
  <c r="L1082" i="1"/>
  <c r="L1081" i="1" s="1"/>
  <c r="L1085" i="1"/>
  <c r="L1087" i="1"/>
  <c r="L1089" i="1"/>
  <c r="L1091" i="1"/>
  <c r="L1093" i="1"/>
  <c r="L1095" i="1"/>
  <c r="L1097" i="1"/>
  <c r="L1098" i="1"/>
  <c r="L1100" i="1"/>
  <c r="L1102" i="1"/>
  <c r="L1104" i="1"/>
  <c r="L1106" i="1"/>
  <c r="L1108" i="1"/>
  <c r="L1110" i="1"/>
  <c r="L1112" i="1"/>
  <c r="L1114" i="1"/>
  <c r="L1117" i="1"/>
  <c r="L1119" i="1"/>
  <c r="L1121" i="1"/>
  <c r="L1123" i="1"/>
  <c r="L1126" i="1"/>
  <c r="L1129" i="1"/>
  <c r="L1131" i="1"/>
  <c r="L1133" i="1"/>
  <c r="L1135" i="1"/>
  <c r="L1137" i="1"/>
  <c r="L1141" i="1"/>
  <c r="L1143" i="1"/>
  <c r="L1145" i="1"/>
  <c r="L1147" i="1"/>
  <c r="L1150" i="1"/>
  <c r="L1152" i="1"/>
  <c r="L1155" i="1"/>
  <c r="L1157" i="1"/>
  <c r="L1159" i="1"/>
  <c r="L1161" i="1"/>
  <c r="L1163" i="1"/>
  <c r="L1166" i="1"/>
  <c r="L1167" i="1"/>
  <c r="L1168" i="1"/>
  <c r="L1169" i="1"/>
  <c r="L1170" i="1"/>
  <c r="L1171" i="1"/>
  <c r="L1172" i="1"/>
  <c r="L1174" i="1"/>
  <c r="L1175" i="1"/>
  <c r="L1176" i="1"/>
  <c r="L1177" i="1"/>
  <c r="L1178" i="1"/>
  <c r="L1179" i="1"/>
  <c r="L1180" i="1"/>
  <c r="L1182" i="1"/>
  <c r="L1181" i="1" s="1"/>
  <c r="L1185" i="1"/>
  <c r="L1184" i="1" s="1"/>
  <c r="L1187" i="1"/>
  <c r="L1188" i="1"/>
  <c r="L1189" i="1"/>
  <c r="L1190" i="1"/>
  <c r="L1191" i="1"/>
  <c r="L1192" i="1"/>
  <c r="N1047" i="1"/>
  <c r="N1049" i="1"/>
  <c r="S1046" i="1"/>
  <c r="U1046" i="1"/>
  <c r="W1046" i="1"/>
  <c r="Y1047" i="1"/>
  <c r="Y1049" i="1"/>
  <c r="Z1047" i="1"/>
  <c r="Z1049" i="1"/>
  <c r="AE1047" i="1"/>
  <c r="AM1047" i="1" s="1"/>
  <c r="AE1049" i="1"/>
  <c r="AM1049" i="1" s="1"/>
  <c r="N1052" i="1"/>
  <c r="O1051" i="1" s="1"/>
  <c r="S1051" i="1"/>
  <c r="U1051" i="1"/>
  <c r="W1051" i="1"/>
  <c r="Y1052" i="1"/>
  <c r="AH1051" i="1" s="1"/>
  <c r="Z1052" i="1"/>
  <c r="AI1051" i="1" s="1"/>
  <c r="AE1052" i="1"/>
  <c r="AM1052" i="1" s="1"/>
  <c r="N1055" i="1"/>
  <c r="O1054" i="1" s="1"/>
  <c r="S1054" i="1"/>
  <c r="T1054" i="1"/>
  <c r="U1054" i="1"/>
  <c r="W1054" i="1"/>
  <c r="Y1055" i="1"/>
  <c r="AH1054" i="1" s="1"/>
  <c r="Z1055" i="1"/>
  <c r="AI1054" i="1" s="1"/>
  <c r="AE1055" i="1"/>
  <c r="AM1055" i="1" s="1"/>
  <c r="N1058" i="1"/>
  <c r="N1060" i="1"/>
  <c r="N1062" i="1"/>
  <c r="N1064" i="1"/>
  <c r="N1066" i="1"/>
  <c r="S1057" i="1"/>
  <c r="U1057" i="1"/>
  <c r="W1057" i="1"/>
  <c r="Y1058" i="1"/>
  <c r="Y1060" i="1"/>
  <c r="Y1062" i="1"/>
  <c r="Y1064" i="1"/>
  <c r="Y1066" i="1"/>
  <c r="Z1058" i="1"/>
  <c r="Z1060" i="1"/>
  <c r="Z1062" i="1"/>
  <c r="Z1064" i="1"/>
  <c r="Z1066" i="1"/>
  <c r="AE1058" i="1"/>
  <c r="AM1058" i="1" s="1"/>
  <c r="AE1060" i="1"/>
  <c r="AM1060" i="1" s="1"/>
  <c r="AE1062" i="1"/>
  <c r="AM1062" i="1" s="1"/>
  <c r="AE1064" i="1"/>
  <c r="AM1064" i="1" s="1"/>
  <c r="AE1066" i="1"/>
  <c r="AM1066" i="1" s="1"/>
  <c r="N1069" i="1"/>
  <c r="N1071" i="1"/>
  <c r="N1073" i="1"/>
  <c r="N1075" i="1"/>
  <c r="N1077" i="1"/>
  <c r="Q1068" i="1"/>
  <c r="U1068" i="1"/>
  <c r="W1068" i="1"/>
  <c r="Y1069" i="1"/>
  <c r="Y1071" i="1"/>
  <c r="Y1073" i="1"/>
  <c r="Y1075" i="1"/>
  <c r="Y1077" i="1"/>
  <c r="Y1079" i="1"/>
  <c r="Z1069" i="1"/>
  <c r="Z1071" i="1"/>
  <c r="Z1073" i="1"/>
  <c r="Z1075" i="1"/>
  <c r="Z1077" i="1"/>
  <c r="Z1079" i="1"/>
  <c r="AE1069" i="1"/>
  <c r="AM1069" i="1" s="1"/>
  <c r="AE1071" i="1"/>
  <c r="AM1071" i="1" s="1"/>
  <c r="AE1073" i="1"/>
  <c r="AM1073" i="1" s="1"/>
  <c r="AE1075" i="1"/>
  <c r="AM1075" i="1" s="1"/>
  <c r="AE1077" i="1"/>
  <c r="AM1077" i="1" s="1"/>
  <c r="AE1079" i="1"/>
  <c r="AM1079" i="1" s="1"/>
  <c r="N1082" i="1"/>
  <c r="O1081" i="1" s="1"/>
  <c r="R1081" i="1" s="1"/>
  <c r="Q1081" i="1"/>
  <c r="U1081" i="1"/>
  <c r="W1081" i="1"/>
  <c r="Y1082" i="1"/>
  <c r="AH1081" i="1" s="1"/>
  <c r="Z1082" i="1"/>
  <c r="AI1081" i="1" s="1"/>
  <c r="AE1082" i="1"/>
  <c r="AM1082" i="1" s="1"/>
  <c r="N1085" i="1"/>
  <c r="N1087" i="1"/>
  <c r="N1089" i="1"/>
  <c r="N1091" i="1"/>
  <c r="N1093" i="1"/>
  <c r="N1095" i="1"/>
  <c r="N1097" i="1"/>
  <c r="N1098" i="1"/>
  <c r="N1100" i="1"/>
  <c r="N1102" i="1"/>
  <c r="N1104" i="1"/>
  <c r="N1106" i="1"/>
  <c r="N1108" i="1"/>
  <c r="N1110" i="1"/>
  <c r="N1112" i="1"/>
  <c r="Q1084" i="1"/>
  <c r="U1084" i="1"/>
  <c r="W1084" i="1"/>
  <c r="Y1085" i="1"/>
  <c r="Y1087" i="1"/>
  <c r="Y1089" i="1"/>
  <c r="Y1091" i="1"/>
  <c r="Y1093" i="1"/>
  <c r="Y1095" i="1"/>
  <c r="Y1097" i="1"/>
  <c r="Y1098" i="1"/>
  <c r="Y1100" i="1"/>
  <c r="Y1102" i="1"/>
  <c r="Y1104" i="1"/>
  <c r="Y1106" i="1"/>
  <c r="Y1108" i="1"/>
  <c r="Y1110" i="1"/>
  <c r="Y1112" i="1"/>
  <c r="Y1114" i="1"/>
  <c r="Z1085" i="1"/>
  <c r="Z1087" i="1"/>
  <c r="Z1089" i="1"/>
  <c r="Z1091" i="1"/>
  <c r="Z1093" i="1"/>
  <c r="Z1095" i="1"/>
  <c r="Z1097" i="1"/>
  <c r="Z1098" i="1"/>
  <c r="Z1100" i="1"/>
  <c r="Z1102" i="1"/>
  <c r="Z1104" i="1"/>
  <c r="Z1106" i="1"/>
  <c r="Z1108" i="1"/>
  <c r="Z1110" i="1"/>
  <c r="Z1112" i="1"/>
  <c r="Z1114" i="1"/>
  <c r="AE1085" i="1"/>
  <c r="AM1085" i="1" s="1"/>
  <c r="AE1087" i="1"/>
  <c r="AM1087" i="1" s="1"/>
  <c r="AE1089" i="1"/>
  <c r="AM1089" i="1" s="1"/>
  <c r="AE1091" i="1"/>
  <c r="AM1091" i="1" s="1"/>
  <c r="AE1093" i="1"/>
  <c r="AM1093" i="1" s="1"/>
  <c r="AE1095" i="1"/>
  <c r="AM1095" i="1" s="1"/>
  <c r="AE1097" i="1"/>
  <c r="AM1097" i="1" s="1"/>
  <c r="AE1098" i="1"/>
  <c r="AM1098" i="1" s="1"/>
  <c r="AE1100" i="1"/>
  <c r="AM1100" i="1" s="1"/>
  <c r="AE1102" i="1"/>
  <c r="AM1102" i="1" s="1"/>
  <c r="AE1104" i="1"/>
  <c r="AM1104" i="1" s="1"/>
  <c r="AE1106" i="1"/>
  <c r="AM1106" i="1" s="1"/>
  <c r="AE1108" i="1"/>
  <c r="AM1108" i="1" s="1"/>
  <c r="AE1110" i="1"/>
  <c r="AM1110" i="1" s="1"/>
  <c r="AE1112" i="1"/>
  <c r="AM1112" i="1" s="1"/>
  <c r="AE1114" i="1"/>
  <c r="AM1114" i="1" s="1"/>
  <c r="N1117" i="1"/>
  <c r="N1119" i="1"/>
  <c r="N1121" i="1"/>
  <c r="Q1116" i="1"/>
  <c r="U1116" i="1"/>
  <c r="W1116" i="1"/>
  <c r="Y1117" i="1"/>
  <c r="Y1119" i="1"/>
  <c r="Y1121" i="1"/>
  <c r="Y1123" i="1"/>
  <c r="Z1117" i="1"/>
  <c r="Z1119" i="1"/>
  <c r="Z1121" i="1"/>
  <c r="Z1123" i="1"/>
  <c r="AE1117" i="1"/>
  <c r="AM1117" i="1" s="1"/>
  <c r="AE1119" i="1"/>
  <c r="AM1119" i="1" s="1"/>
  <c r="AE1121" i="1"/>
  <c r="AM1121" i="1" s="1"/>
  <c r="AE1123" i="1"/>
  <c r="AM1123" i="1" s="1"/>
  <c r="N1126" i="1"/>
  <c r="N1129" i="1"/>
  <c r="N1131" i="1"/>
  <c r="N1133" i="1"/>
  <c r="N1135" i="1"/>
  <c r="N1137" i="1"/>
  <c r="N1141" i="1"/>
  <c r="N1143" i="1"/>
  <c r="N1145" i="1"/>
  <c r="Q1125" i="1"/>
  <c r="U1125" i="1"/>
  <c r="W1125" i="1"/>
  <c r="Y1126" i="1"/>
  <c r="Y1129" i="1"/>
  <c r="Y1131" i="1"/>
  <c r="Y1133" i="1"/>
  <c r="Y1135" i="1"/>
  <c r="Y1137" i="1"/>
  <c r="Y1141" i="1"/>
  <c r="Y1143" i="1"/>
  <c r="Y1145" i="1"/>
  <c r="Y1147" i="1"/>
  <c r="Z1126" i="1"/>
  <c r="Z1129" i="1"/>
  <c r="Z1131" i="1"/>
  <c r="Z1133" i="1"/>
  <c r="Z1135" i="1"/>
  <c r="Z1137" i="1"/>
  <c r="Z1141" i="1"/>
  <c r="Z1143" i="1"/>
  <c r="Z1145" i="1"/>
  <c r="Z1147" i="1"/>
  <c r="AE1126" i="1"/>
  <c r="AM1126" i="1" s="1"/>
  <c r="AE1129" i="1"/>
  <c r="AM1129" i="1" s="1"/>
  <c r="AE1131" i="1"/>
  <c r="AM1131" i="1" s="1"/>
  <c r="AE1133" i="1"/>
  <c r="AM1133" i="1" s="1"/>
  <c r="AE1135" i="1"/>
  <c r="AM1135" i="1" s="1"/>
  <c r="AE1137" i="1"/>
  <c r="AM1137" i="1" s="1"/>
  <c r="AE1141" i="1"/>
  <c r="AM1141" i="1" s="1"/>
  <c r="AE1143" i="1"/>
  <c r="AM1143" i="1" s="1"/>
  <c r="AE1145" i="1"/>
  <c r="AM1145" i="1" s="1"/>
  <c r="AE1147" i="1"/>
  <c r="AM1147" i="1" s="1"/>
  <c r="N1150" i="1"/>
  <c r="N1152" i="1"/>
  <c r="Q1149" i="1"/>
  <c r="U1149" i="1"/>
  <c r="W1149" i="1"/>
  <c r="Y1150" i="1"/>
  <c r="Y1152" i="1"/>
  <c r="Z1150" i="1"/>
  <c r="Z1152" i="1"/>
  <c r="AE1150" i="1"/>
  <c r="AM1150" i="1" s="1"/>
  <c r="AE1152" i="1"/>
  <c r="AM1152" i="1" s="1"/>
  <c r="N1155" i="1"/>
  <c r="N1157" i="1"/>
  <c r="N1159" i="1"/>
  <c r="N1161" i="1"/>
  <c r="N1163" i="1"/>
  <c r="S1154" i="1"/>
  <c r="U1154" i="1"/>
  <c r="W1154" i="1"/>
  <c r="Y1155" i="1"/>
  <c r="Y1157" i="1"/>
  <c r="Y1159" i="1"/>
  <c r="Y1161" i="1"/>
  <c r="Y1163" i="1"/>
  <c r="Z1155" i="1"/>
  <c r="Z1157" i="1"/>
  <c r="Z1159" i="1"/>
  <c r="Z1161" i="1"/>
  <c r="Z1163" i="1"/>
  <c r="AE1155" i="1"/>
  <c r="AM1155" i="1" s="1"/>
  <c r="AE1157" i="1"/>
  <c r="AM1157" i="1" s="1"/>
  <c r="AE1159" i="1"/>
  <c r="AM1159" i="1" s="1"/>
  <c r="AE1161" i="1"/>
  <c r="AM1161" i="1" s="1"/>
  <c r="AE1163" i="1"/>
  <c r="AM1163" i="1" s="1"/>
  <c r="N1166" i="1"/>
  <c r="N1167" i="1"/>
  <c r="N1168" i="1"/>
  <c r="N1169" i="1"/>
  <c r="N1170" i="1"/>
  <c r="N1171" i="1"/>
  <c r="N1172" i="1"/>
  <c r="S1165" i="1"/>
  <c r="U1165" i="1"/>
  <c r="W1165" i="1"/>
  <c r="Y1166" i="1"/>
  <c r="Y1167" i="1"/>
  <c r="Y1168" i="1"/>
  <c r="Y1169" i="1"/>
  <c r="Y1170" i="1"/>
  <c r="Y1171" i="1"/>
  <c r="Y1172" i="1"/>
  <c r="Z1166" i="1"/>
  <c r="Z1167" i="1"/>
  <c r="Z1168" i="1"/>
  <c r="Z1169" i="1"/>
  <c r="Z1170" i="1"/>
  <c r="Z1171" i="1"/>
  <c r="Z1172" i="1"/>
  <c r="AE1166" i="1"/>
  <c r="AM1166" i="1" s="1"/>
  <c r="AE1167" i="1"/>
  <c r="AM1167" i="1" s="1"/>
  <c r="AE1168" i="1"/>
  <c r="AM1168" i="1" s="1"/>
  <c r="AE1169" i="1"/>
  <c r="AM1169" i="1" s="1"/>
  <c r="AE1170" i="1"/>
  <c r="AM1170" i="1" s="1"/>
  <c r="AE1171" i="1"/>
  <c r="AM1171" i="1" s="1"/>
  <c r="AE1172" i="1"/>
  <c r="AM1172" i="1" s="1"/>
  <c r="N1174" i="1"/>
  <c r="N1175" i="1"/>
  <c r="N1176" i="1"/>
  <c r="N1177" i="1"/>
  <c r="N1178" i="1"/>
  <c r="N1179" i="1"/>
  <c r="N1180" i="1"/>
  <c r="S1173" i="1"/>
  <c r="T1173" i="1"/>
  <c r="U1173" i="1"/>
  <c r="W1173" i="1"/>
  <c r="Y1174" i="1"/>
  <c r="Y1175" i="1"/>
  <c r="Y1176" i="1"/>
  <c r="Y1177" i="1"/>
  <c r="Y1178" i="1"/>
  <c r="Y1179" i="1"/>
  <c r="Y1180" i="1"/>
  <c r="Z1174" i="1"/>
  <c r="Z1175" i="1"/>
  <c r="Z1176" i="1"/>
  <c r="Z1177" i="1"/>
  <c r="Z1178" i="1"/>
  <c r="Z1179" i="1"/>
  <c r="Z1180" i="1"/>
  <c r="AE1174" i="1"/>
  <c r="AM1174" i="1" s="1"/>
  <c r="AE1175" i="1"/>
  <c r="AM1175" i="1" s="1"/>
  <c r="AE1176" i="1"/>
  <c r="AM1176" i="1" s="1"/>
  <c r="AE1177" i="1"/>
  <c r="AM1177" i="1" s="1"/>
  <c r="AE1178" i="1"/>
  <c r="AM1178" i="1" s="1"/>
  <c r="AE1179" i="1"/>
  <c r="AM1179" i="1" s="1"/>
  <c r="AE1180" i="1"/>
  <c r="AM1180" i="1" s="1"/>
  <c r="Q1181" i="1"/>
  <c r="S1181" i="1"/>
  <c r="U1181" i="1"/>
  <c r="W1181" i="1"/>
  <c r="Y1182" i="1"/>
  <c r="AH1181" i="1" s="1"/>
  <c r="Z1182" i="1"/>
  <c r="AI1181" i="1" s="1"/>
  <c r="AE1182" i="1"/>
  <c r="AM1182" i="1" s="1"/>
  <c r="N1185" i="1"/>
  <c r="O1184" i="1" s="1"/>
  <c r="Q1184" i="1"/>
  <c r="S1184" i="1"/>
  <c r="W1184" i="1"/>
  <c r="Y1185" i="1"/>
  <c r="AH1184" i="1" s="1"/>
  <c r="Z1185" i="1"/>
  <c r="AI1184" i="1" s="1"/>
  <c r="AE1185" i="1"/>
  <c r="AM1185" i="1" s="1"/>
  <c r="Q1186" i="1"/>
  <c r="S1186" i="1"/>
  <c r="U1186" i="1"/>
  <c r="W1186" i="1"/>
  <c r="Y1187" i="1"/>
  <c r="Y1188" i="1"/>
  <c r="Y1189" i="1"/>
  <c r="Y1190" i="1"/>
  <c r="Y1191" i="1"/>
  <c r="Y1192" i="1"/>
  <c r="Z1187" i="1"/>
  <c r="Z1188" i="1"/>
  <c r="Z1189" i="1"/>
  <c r="Z1190" i="1"/>
  <c r="Z1191" i="1"/>
  <c r="Z1192" i="1"/>
  <c r="AE1187" i="1"/>
  <c r="AM1187" i="1" s="1"/>
  <c r="AE1188" i="1"/>
  <c r="AM1188" i="1" s="1"/>
  <c r="AE1189" i="1"/>
  <c r="AM1189" i="1" s="1"/>
  <c r="AE1190" i="1"/>
  <c r="AM1190" i="1" s="1"/>
  <c r="AE1191" i="1"/>
  <c r="AM1191" i="1" s="1"/>
  <c r="AE1192" i="1"/>
  <c r="AM1192" i="1" s="1"/>
  <c r="AD1195" i="1"/>
  <c r="AD1197" i="1"/>
  <c r="AL1197" i="1" s="1"/>
  <c r="AD1200" i="1"/>
  <c r="H1200" i="1" s="1"/>
  <c r="AD1203" i="1"/>
  <c r="H1203" i="1" s="1"/>
  <c r="AD1205" i="1"/>
  <c r="H1205" i="1" s="1"/>
  <c r="AD1208" i="1"/>
  <c r="AD1210" i="1"/>
  <c r="AD1212" i="1"/>
  <c r="AD1215" i="1"/>
  <c r="H1215" i="1" s="1"/>
  <c r="H1214" i="1" s="1"/>
  <c r="AD1218" i="1"/>
  <c r="AD1220" i="1"/>
  <c r="H1220" i="1" s="1"/>
  <c r="AD1222" i="1"/>
  <c r="AD1224" i="1"/>
  <c r="H1224" i="1" s="1"/>
  <c r="AD1226" i="1"/>
  <c r="AD1228" i="1"/>
  <c r="H1228" i="1" s="1"/>
  <c r="AD1230" i="1"/>
  <c r="AD1232" i="1"/>
  <c r="H1232" i="1" s="1"/>
  <c r="AD1234" i="1"/>
  <c r="AD1237" i="1"/>
  <c r="H1237" i="1" s="1"/>
  <c r="AD1239" i="1"/>
  <c r="H1239" i="1" s="1"/>
  <c r="AD1241" i="1"/>
  <c r="AD1243" i="1"/>
  <c r="H1243" i="1" s="1"/>
  <c r="AD1246" i="1"/>
  <c r="AD1249" i="1"/>
  <c r="H1249" i="1" s="1"/>
  <c r="AD1251" i="1"/>
  <c r="AD1253" i="1"/>
  <c r="H1253" i="1" s="1"/>
  <c r="AD1255" i="1"/>
  <c r="H1255" i="1" s="1"/>
  <c r="AD1257" i="1"/>
  <c r="AL1257" i="1" s="1"/>
  <c r="AD1261" i="1"/>
  <c r="AD1263" i="1"/>
  <c r="H1263" i="1" s="1"/>
  <c r="AD1265" i="1"/>
  <c r="H1265" i="1" s="1"/>
  <c r="AD1267" i="1"/>
  <c r="H1267" i="1" s="1"/>
  <c r="AD1270" i="1"/>
  <c r="H1270" i="1" s="1"/>
  <c r="AD1272" i="1"/>
  <c r="H1272" i="1" s="1"/>
  <c r="AD1275" i="1"/>
  <c r="H1275" i="1" s="1"/>
  <c r="AD1277" i="1"/>
  <c r="H1277" i="1" s="1"/>
  <c r="AD1279" i="1"/>
  <c r="H1279" i="1" s="1"/>
  <c r="AD1281" i="1"/>
  <c r="H1281" i="1" s="1"/>
  <c r="AD1283" i="1"/>
  <c r="AD1286" i="1"/>
  <c r="H1286" i="1" s="1"/>
  <c r="AD1287" i="1"/>
  <c r="H1287" i="1" s="1"/>
  <c r="AD1288" i="1"/>
  <c r="H1288" i="1" s="1"/>
  <c r="AD1289" i="1"/>
  <c r="AD1290" i="1"/>
  <c r="H1290" i="1" s="1"/>
  <c r="AD1291" i="1"/>
  <c r="H1291" i="1" s="1"/>
  <c r="AD1292" i="1"/>
  <c r="H1292" i="1" s="1"/>
  <c r="AD1294" i="1"/>
  <c r="AD1295" i="1"/>
  <c r="H1295" i="1" s="1"/>
  <c r="AD1296" i="1"/>
  <c r="AL1296" i="1" s="1"/>
  <c r="AD1297" i="1"/>
  <c r="H1297" i="1" s="1"/>
  <c r="AD1298" i="1"/>
  <c r="AL1298" i="1" s="1"/>
  <c r="AD1299" i="1"/>
  <c r="H1299" i="1" s="1"/>
  <c r="AD1300" i="1"/>
  <c r="AD1302" i="1"/>
  <c r="H1302" i="1" s="1"/>
  <c r="AD1305" i="1"/>
  <c r="AD1307" i="1"/>
  <c r="AD1308" i="1"/>
  <c r="H1308" i="1" s="1"/>
  <c r="AD1309" i="1"/>
  <c r="H1309" i="1" s="1"/>
  <c r="AD1310" i="1"/>
  <c r="AD1311" i="1"/>
  <c r="AD1312" i="1"/>
  <c r="H1312" i="1" s="1"/>
  <c r="J1195" i="1"/>
  <c r="AA1195" i="1" s="1"/>
  <c r="J1197" i="1"/>
  <c r="AA1197" i="1" s="1"/>
  <c r="J1200" i="1"/>
  <c r="AA1200" i="1" s="1"/>
  <c r="AJ1199" i="1" s="1"/>
  <c r="J1203" i="1"/>
  <c r="J1205" i="1"/>
  <c r="AA1205" i="1" s="1"/>
  <c r="J1208" i="1"/>
  <c r="AA1208" i="1" s="1"/>
  <c r="J1210" i="1"/>
  <c r="AA1210" i="1" s="1"/>
  <c r="J1212" i="1"/>
  <c r="AA1212" i="1" s="1"/>
  <c r="J1215" i="1"/>
  <c r="AA1215" i="1" s="1"/>
  <c r="AJ1214" i="1" s="1"/>
  <c r="J1218" i="1"/>
  <c r="AA1218" i="1" s="1"/>
  <c r="J1220" i="1"/>
  <c r="AA1220" i="1" s="1"/>
  <c r="J1222" i="1"/>
  <c r="AA1222" i="1" s="1"/>
  <c r="J1224" i="1"/>
  <c r="AA1224" i="1" s="1"/>
  <c r="J1226" i="1"/>
  <c r="AA1226" i="1" s="1"/>
  <c r="J1228" i="1"/>
  <c r="AA1228" i="1" s="1"/>
  <c r="J1230" i="1"/>
  <c r="AA1230" i="1" s="1"/>
  <c r="J1232" i="1"/>
  <c r="AA1232" i="1" s="1"/>
  <c r="J1234" i="1"/>
  <c r="AA1234" i="1" s="1"/>
  <c r="J1237" i="1"/>
  <c r="AA1237" i="1" s="1"/>
  <c r="J1239" i="1"/>
  <c r="AA1239" i="1" s="1"/>
  <c r="J1241" i="1"/>
  <c r="AA1241" i="1" s="1"/>
  <c r="J1243" i="1"/>
  <c r="AA1243" i="1" s="1"/>
  <c r="J1246" i="1"/>
  <c r="J1249" i="1"/>
  <c r="AA1249" i="1" s="1"/>
  <c r="J1251" i="1"/>
  <c r="AA1251" i="1" s="1"/>
  <c r="J1253" i="1"/>
  <c r="AA1253" i="1" s="1"/>
  <c r="J1255" i="1"/>
  <c r="AA1255" i="1" s="1"/>
  <c r="J1257" i="1"/>
  <c r="AA1257" i="1" s="1"/>
  <c r="J1261" i="1"/>
  <c r="AA1261" i="1" s="1"/>
  <c r="J1263" i="1"/>
  <c r="AA1263" i="1" s="1"/>
  <c r="J1265" i="1"/>
  <c r="AA1265" i="1" s="1"/>
  <c r="J1267" i="1"/>
  <c r="AA1267" i="1" s="1"/>
  <c r="J1270" i="1"/>
  <c r="AA1270" i="1" s="1"/>
  <c r="J1272" i="1"/>
  <c r="AA1272" i="1" s="1"/>
  <c r="J1275" i="1"/>
  <c r="J1277" i="1"/>
  <c r="AA1277" i="1" s="1"/>
  <c r="J1279" i="1"/>
  <c r="AA1279" i="1" s="1"/>
  <c r="J1281" i="1"/>
  <c r="AA1281" i="1" s="1"/>
  <c r="J1283" i="1"/>
  <c r="AA1283" i="1" s="1"/>
  <c r="J1286" i="1"/>
  <c r="AA1286" i="1" s="1"/>
  <c r="J1287" i="1"/>
  <c r="AA1287" i="1" s="1"/>
  <c r="J1288" i="1"/>
  <c r="AA1288" i="1" s="1"/>
  <c r="J1289" i="1"/>
  <c r="AA1289" i="1" s="1"/>
  <c r="J1290" i="1"/>
  <c r="AA1290" i="1" s="1"/>
  <c r="J1291" i="1"/>
  <c r="AA1291" i="1" s="1"/>
  <c r="J1292" i="1"/>
  <c r="AA1292" i="1" s="1"/>
  <c r="J1294" i="1"/>
  <c r="AA1294" i="1" s="1"/>
  <c r="J1295" i="1"/>
  <c r="AA1295" i="1" s="1"/>
  <c r="J1296" i="1"/>
  <c r="AA1296" i="1" s="1"/>
  <c r="J1297" i="1"/>
  <c r="AA1297" i="1" s="1"/>
  <c r="J1298" i="1"/>
  <c r="J1299" i="1"/>
  <c r="AA1299" i="1" s="1"/>
  <c r="J1300" i="1"/>
  <c r="AA1300" i="1" s="1"/>
  <c r="J1302" i="1"/>
  <c r="AA1302" i="1" s="1"/>
  <c r="AJ1301" i="1" s="1"/>
  <c r="J1305" i="1"/>
  <c r="AA1305" i="1" s="1"/>
  <c r="AJ1304" i="1" s="1"/>
  <c r="J1307" i="1"/>
  <c r="AA1307" i="1" s="1"/>
  <c r="J1308" i="1"/>
  <c r="AA1308" i="1" s="1"/>
  <c r="J1309" i="1"/>
  <c r="AA1309" i="1" s="1"/>
  <c r="J1310" i="1"/>
  <c r="AA1310" i="1" s="1"/>
  <c r="J1311" i="1"/>
  <c r="AA1311" i="1" s="1"/>
  <c r="J1312" i="1"/>
  <c r="AA1312" i="1" s="1"/>
  <c r="L1195" i="1"/>
  <c r="L1197" i="1"/>
  <c r="L1200" i="1"/>
  <c r="L1199" i="1" s="1"/>
  <c r="L1203" i="1"/>
  <c r="L1205" i="1"/>
  <c r="L1208" i="1"/>
  <c r="L1210" i="1"/>
  <c r="L1212" i="1"/>
  <c r="L1215" i="1"/>
  <c r="L1214" i="1" s="1"/>
  <c r="L1218" i="1"/>
  <c r="L1220" i="1"/>
  <c r="L1222" i="1"/>
  <c r="L1224" i="1"/>
  <c r="L1226" i="1"/>
  <c r="L1228" i="1"/>
  <c r="L1230" i="1"/>
  <c r="L1232" i="1"/>
  <c r="L1234" i="1"/>
  <c r="L1237" i="1"/>
  <c r="L1239" i="1"/>
  <c r="L1241" i="1"/>
  <c r="L1243" i="1"/>
  <c r="L1246" i="1"/>
  <c r="L1249" i="1"/>
  <c r="L1251" i="1"/>
  <c r="L1253" i="1"/>
  <c r="L1255" i="1"/>
  <c r="L1257" i="1"/>
  <c r="L1261" i="1"/>
  <c r="L1263" i="1"/>
  <c r="L1265" i="1"/>
  <c r="L1267" i="1"/>
  <c r="L1270" i="1"/>
  <c r="L1272" i="1"/>
  <c r="L1275" i="1"/>
  <c r="L1277" i="1"/>
  <c r="L1279" i="1"/>
  <c r="L1281" i="1"/>
  <c r="L1283" i="1"/>
  <c r="L1286" i="1"/>
  <c r="L1287" i="1"/>
  <c r="L1288" i="1"/>
  <c r="L1289" i="1"/>
  <c r="L1290" i="1"/>
  <c r="L1291" i="1"/>
  <c r="L1292" i="1"/>
  <c r="L1294" i="1"/>
  <c r="L1295" i="1"/>
  <c r="L1296" i="1"/>
  <c r="L1297" i="1"/>
  <c r="L1298" i="1"/>
  <c r="L1299" i="1"/>
  <c r="L1300" i="1"/>
  <c r="L1302" i="1"/>
  <c r="L1301" i="1" s="1"/>
  <c r="L1305" i="1"/>
  <c r="L1304" i="1" s="1"/>
  <c r="L1307" i="1"/>
  <c r="L1308" i="1"/>
  <c r="L1309" i="1"/>
  <c r="L1310" i="1"/>
  <c r="L1311" i="1"/>
  <c r="L1312" i="1"/>
  <c r="N1195" i="1"/>
  <c r="N1197" i="1"/>
  <c r="S1194" i="1"/>
  <c r="U1194" i="1"/>
  <c r="W1194" i="1"/>
  <c r="Y1195" i="1"/>
  <c r="Y1197" i="1"/>
  <c r="Z1195" i="1"/>
  <c r="Z1197" i="1"/>
  <c r="AE1195" i="1"/>
  <c r="AM1195" i="1" s="1"/>
  <c r="AE1197" i="1"/>
  <c r="AM1197" i="1" s="1"/>
  <c r="N1200" i="1"/>
  <c r="O1199" i="1" s="1"/>
  <c r="S1199" i="1"/>
  <c r="U1199" i="1"/>
  <c r="W1199" i="1"/>
  <c r="Y1200" i="1"/>
  <c r="AH1199" i="1" s="1"/>
  <c r="Z1200" i="1"/>
  <c r="AI1199" i="1" s="1"/>
  <c r="AE1200" i="1"/>
  <c r="AM1200" i="1" s="1"/>
  <c r="N1203" i="1"/>
  <c r="N1205" i="1"/>
  <c r="S1202" i="1"/>
  <c r="U1202" i="1"/>
  <c r="W1202" i="1"/>
  <c r="Y1203" i="1"/>
  <c r="Y1205" i="1"/>
  <c r="Z1203" i="1"/>
  <c r="Z1205" i="1"/>
  <c r="AE1203" i="1"/>
  <c r="AM1203" i="1" s="1"/>
  <c r="AE1205" i="1"/>
  <c r="AM1205" i="1" s="1"/>
  <c r="N1208" i="1"/>
  <c r="N1210" i="1"/>
  <c r="Q1207" i="1"/>
  <c r="U1207" i="1"/>
  <c r="W1207" i="1"/>
  <c r="Y1208" i="1"/>
  <c r="Y1210" i="1"/>
  <c r="Y1212" i="1"/>
  <c r="Z1208" i="1"/>
  <c r="Z1210" i="1"/>
  <c r="Z1212" i="1"/>
  <c r="AE1208" i="1"/>
  <c r="AM1208" i="1" s="1"/>
  <c r="AE1210" i="1"/>
  <c r="AM1210" i="1" s="1"/>
  <c r="AE1212" i="1"/>
  <c r="AM1212" i="1" s="1"/>
  <c r="N1215" i="1"/>
  <c r="O1214" i="1" s="1"/>
  <c r="Q1214" i="1"/>
  <c r="U1214" i="1"/>
  <c r="W1214" i="1"/>
  <c r="Y1215" i="1"/>
  <c r="AH1214" i="1" s="1"/>
  <c r="Z1215" i="1"/>
  <c r="AI1214" i="1" s="1"/>
  <c r="AE1215" i="1"/>
  <c r="AM1215" i="1" s="1"/>
  <c r="N1218" i="1"/>
  <c r="N1220" i="1"/>
  <c r="N1222" i="1"/>
  <c r="N1224" i="1"/>
  <c r="N1226" i="1"/>
  <c r="N1228" i="1"/>
  <c r="N1230" i="1"/>
  <c r="N1232" i="1"/>
  <c r="Q1217" i="1"/>
  <c r="U1217" i="1"/>
  <c r="W1217" i="1"/>
  <c r="Y1218" i="1"/>
  <c r="Y1220" i="1"/>
  <c r="Y1222" i="1"/>
  <c r="Y1224" i="1"/>
  <c r="Y1226" i="1"/>
  <c r="Y1228" i="1"/>
  <c r="Y1230" i="1"/>
  <c r="Y1232" i="1"/>
  <c r="Y1234" i="1"/>
  <c r="Z1218" i="1"/>
  <c r="Z1220" i="1"/>
  <c r="Z1222" i="1"/>
  <c r="Z1224" i="1"/>
  <c r="Z1226" i="1"/>
  <c r="Z1228" i="1"/>
  <c r="Z1230" i="1"/>
  <c r="Z1232" i="1"/>
  <c r="Z1234" i="1"/>
  <c r="AE1218" i="1"/>
  <c r="AM1218" i="1" s="1"/>
  <c r="AE1220" i="1"/>
  <c r="AM1220" i="1" s="1"/>
  <c r="AE1222" i="1"/>
  <c r="AM1222" i="1" s="1"/>
  <c r="AE1224" i="1"/>
  <c r="AM1224" i="1" s="1"/>
  <c r="AE1226" i="1"/>
  <c r="AM1226" i="1" s="1"/>
  <c r="AE1228" i="1"/>
  <c r="AM1228" i="1" s="1"/>
  <c r="AE1230" i="1"/>
  <c r="AM1230" i="1" s="1"/>
  <c r="AE1232" i="1"/>
  <c r="AM1232" i="1" s="1"/>
  <c r="AE1234" i="1"/>
  <c r="AM1234" i="1" s="1"/>
  <c r="N1237" i="1"/>
  <c r="N1239" i="1"/>
  <c r="N1241" i="1"/>
  <c r="Q1236" i="1"/>
  <c r="U1236" i="1"/>
  <c r="W1236" i="1"/>
  <c r="Y1237" i="1"/>
  <c r="Y1239" i="1"/>
  <c r="Y1241" i="1"/>
  <c r="Y1243" i="1"/>
  <c r="Z1237" i="1"/>
  <c r="Z1239" i="1"/>
  <c r="Z1241" i="1"/>
  <c r="Z1243" i="1"/>
  <c r="AE1237" i="1"/>
  <c r="AM1237" i="1" s="1"/>
  <c r="AL1237" i="1"/>
  <c r="AE1239" i="1"/>
  <c r="AM1239" i="1" s="1"/>
  <c r="AE1241" i="1"/>
  <c r="AM1241" i="1" s="1"/>
  <c r="AE1243" i="1"/>
  <c r="AM1243" i="1" s="1"/>
  <c r="N1246" i="1"/>
  <c r="N1249" i="1"/>
  <c r="N1251" i="1"/>
  <c r="N1253" i="1"/>
  <c r="N1255" i="1"/>
  <c r="N1257" i="1"/>
  <c r="N1261" i="1"/>
  <c r="N1263" i="1"/>
  <c r="N1265" i="1"/>
  <c r="Q1245" i="1"/>
  <c r="U1245" i="1"/>
  <c r="W1245" i="1"/>
  <c r="Y1246" i="1"/>
  <c r="Y1249" i="1"/>
  <c r="Y1251" i="1"/>
  <c r="Y1253" i="1"/>
  <c r="Y1255" i="1"/>
  <c r="Y1257" i="1"/>
  <c r="Y1261" i="1"/>
  <c r="Y1263" i="1"/>
  <c r="Y1265" i="1"/>
  <c r="Y1267" i="1"/>
  <c r="Z1246" i="1"/>
  <c r="Z1249" i="1"/>
  <c r="Z1251" i="1"/>
  <c r="Z1253" i="1"/>
  <c r="Z1255" i="1"/>
  <c r="Z1257" i="1"/>
  <c r="Z1261" i="1"/>
  <c r="Z1263" i="1"/>
  <c r="Z1265" i="1"/>
  <c r="Z1267" i="1"/>
  <c r="AE1246" i="1"/>
  <c r="AM1246" i="1" s="1"/>
  <c r="AE1249" i="1"/>
  <c r="AM1249" i="1" s="1"/>
  <c r="AE1251" i="1"/>
  <c r="AM1251" i="1" s="1"/>
  <c r="AE1253" i="1"/>
  <c r="AM1253" i="1" s="1"/>
  <c r="AE1255" i="1"/>
  <c r="AM1255" i="1" s="1"/>
  <c r="AE1257" i="1"/>
  <c r="AM1257" i="1" s="1"/>
  <c r="AE1261" i="1"/>
  <c r="AM1261" i="1" s="1"/>
  <c r="AE1263" i="1"/>
  <c r="AM1263" i="1" s="1"/>
  <c r="AE1265" i="1"/>
  <c r="AM1265" i="1" s="1"/>
  <c r="AE1267" i="1"/>
  <c r="AM1267" i="1" s="1"/>
  <c r="N1270" i="1"/>
  <c r="N1272" i="1"/>
  <c r="Q1269" i="1"/>
  <c r="U1269" i="1"/>
  <c r="W1269" i="1"/>
  <c r="Y1270" i="1"/>
  <c r="Y1272" i="1"/>
  <c r="Z1270" i="1"/>
  <c r="Z1272" i="1"/>
  <c r="AE1270" i="1"/>
  <c r="AM1270" i="1" s="1"/>
  <c r="AE1272" i="1"/>
  <c r="AM1272" i="1" s="1"/>
  <c r="N1275" i="1"/>
  <c r="N1277" i="1"/>
  <c r="N1279" i="1"/>
  <c r="N1281" i="1"/>
  <c r="N1283" i="1"/>
  <c r="S1274" i="1"/>
  <c r="U1274" i="1"/>
  <c r="W1274" i="1"/>
  <c r="Y1275" i="1"/>
  <c r="Y1277" i="1"/>
  <c r="Y1279" i="1"/>
  <c r="Y1281" i="1"/>
  <c r="Y1283" i="1"/>
  <c r="Z1275" i="1"/>
  <c r="Z1277" i="1"/>
  <c r="Z1279" i="1"/>
  <c r="Z1281" i="1"/>
  <c r="Z1283" i="1"/>
  <c r="AE1275" i="1"/>
  <c r="AM1275" i="1" s="1"/>
  <c r="AE1277" i="1"/>
  <c r="AM1277" i="1" s="1"/>
  <c r="AE1279" i="1"/>
  <c r="AM1279" i="1" s="1"/>
  <c r="AE1281" i="1"/>
  <c r="AM1281" i="1" s="1"/>
  <c r="AE1283" i="1"/>
  <c r="AM1283" i="1" s="1"/>
  <c r="N1286" i="1"/>
  <c r="N1287" i="1"/>
  <c r="N1288" i="1"/>
  <c r="N1289" i="1"/>
  <c r="N1290" i="1"/>
  <c r="N1291" i="1"/>
  <c r="N1292" i="1"/>
  <c r="S1285" i="1"/>
  <c r="U1285" i="1"/>
  <c r="W1285" i="1"/>
  <c r="Y1286" i="1"/>
  <c r="Y1287" i="1"/>
  <c r="Y1288" i="1"/>
  <c r="Y1289" i="1"/>
  <c r="Y1290" i="1"/>
  <c r="Y1291" i="1"/>
  <c r="Y1292" i="1"/>
  <c r="Z1286" i="1"/>
  <c r="Z1287" i="1"/>
  <c r="Z1288" i="1"/>
  <c r="Z1289" i="1"/>
  <c r="Z1290" i="1"/>
  <c r="Z1291" i="1"/>
  <c r="Z1292" i="1"/>
  <c r="AE1286" i="1"/>
  <c r="AM1286" i="1" s="1"/>
  <c r="AE1287" i="1"/>
  <c r="AM1287" i="1" s="1"/>
  <c r="AE1288" i="1"/>
  <c r="AM1288" i="1" s="1"/>
  <c r="AE1289" i="1"/>
  <c r="AM1289" i="1" s="1"/>
  <c r="AE1290" i="1"/>
  <c r="AM1290" i="1" s="1"/>
  <c r="AE1291" i="1"/>
  <c r="AM1291" i="1" s="1"/>
  <c r="AE1292" i="1"/>
  <c r="AM1292" i="1" s="1"/>
  <c r="N1294" i="1"/>
  <c r="N1295" i="1"/>
  <c r="N1296" i="1"/>
  <c r="N1297" i="1"/>
  <c r="N1298" i="1"/>
  <c r="N1299" i="1"/>
  <c r="N1300" i="1"/>
  <c r="S1293" i="1"/>
  <c r="U1293" i="1"/>
  <c r="W1293" i="1"/>
  <c r="Y1294" i="1"/>
  <c r="Y1295" i="1"/>
  <c r="Y1296" i="1"/>
  <c r="Y1297" i="1"/>
  <c r="Y1298" i="1"/>
  <c r="Y1299" i="1"/>
  <c r="Y1300" i="1"/>
  <c r="Z1294" i="1"/>
  <c r="Z1295" i="1"/>
  <c r="Z1296" i="1"/>
  <c r="Z1297" i="1"/>
  <c r="Z1298" i="1"/>
  <c r="Z1299" i="1"/>
  <c r="Z1300" i="1"/>
  <c r="AE1294" i="1"/>
  <c r="AM1294" i="1" s="1"/>
  <c r="AE1295" i="1"/>
  <c r="AM1295" i="1" s="1"/>
  <c r="AE1296" i="1"/>
  <c r="AM1296" i="1" s="1"/>
  <c r="AE1297" i="1"/>
  <c r="AM1297" i="1" s="1"/>
  <c r="AE1298" i="1"/>
  <c r="AM1298" i="1" s="1"/>
  <c r="AE1299" i="1"/>
  <c r="AM1299" i="1" s="1"/>
  <c r="AE1300" i="1"/>
  <c r="AM1300" i="1" s="1"/>
  <c r="Q1301" i="1"/>
  <c r="S1301" i="1"/>
  <c r="U1301" i="1"/>
  <c r="W1301" i="1"/>
  <c r="Y1302" i="1"/>
  <c r="AH1301" i="1" s="1"/>
  <c r="Z1302" i="1"/>
  <c r="AI1301" i="1" s="1"/>
  <c r="AE1302" i="1"/>
  <c r="AM1302" i="1" s="1"/>
  <c r="N1305" i="1"/>
  <c r="O1304" i="1" s="1"/>
  <c r="Q1304" i="1"/>
  <c r="S1304" i="1"/>
  <c r="W1304" i="1"/>
  <c r="Y1305" i="1"/>
  <c r="AH1304" i="1" s="1"/>
  <c r="Z1305" i="1"/>
  <c r="AI1304" i="1" s="1"/>
  <c r="AE1305" i="1"/>
  <c r="AM1305" i="1" s="1"/>
  <c r="Q1306" i="1"/>
  <c r="S1306" i="1"/>
  <c r="U1306" i="1"/>
  <c r="W1306" i="1"/>
  <c r="Y1307" i="1"/>
  <c r="Y1308" i="1"/>
  <c r="Y1309" i="1"/>
  <c r="Y1310" i="1"/>
  <c r="Y1311" i="1"/>
  <c r="Y1312" i="1"/>
  <c r="Z1307" i="1"/>
  <c r="Z1308" i="1"/>
  <c r="Z1309" i="1"/>
  <c r="Z1310" i="1"/>
  <c r="Z1311" i="1"/>
  <c r="Z1312" i="1"/>
  <c r="AE1307" i="1"/>
  <c r="AM1307" i="1" s="1"/>
  <c r="AE1308" i="1"/>
  <c r="AM1308" i="1" s="1"/>
  <c r="AE1309" i="1"/>
  <c r="AM1309" i="1" s="1"/>
  <c r="AE1310" i="1"/>
  <c r="AM1310" i="1" s="1"/>
  <c r="AE1311" i="1"/>
  <c r="AM1311" i="1" s="1"/>
  <c r="AE1312" i="1"/>
  <c r="AM1312" i="1" s="1"/>
  <c r="AD1315" i="1"/>
  <c r="H1315" i="1" s="1"/>
  <c r="AD1317" i="1"/>
  <c r="H1317" i="1" s="1"/>
  <c r="AD1320" i="1"/>
  <c r="H1320" i="1" s="1"/>
  <c r="H1319" i="1" s="1"/>
  <c r="Q1319" i="1" s="1"/>
  <c r="AD1323" i="1"/>
  <c r="AD1326" i="1"/>
  <c r="H1326" i="1" s="1"/>
  <c r="AD1328" i="1"/>
  <c r="AD1330" i="1"/>
  <c r="H1330" i="1" s="1"/>
  <c r="AD1332" i="1"/>
  <c r="AD1334" i="1"/>
  <c r="H1334" i="1" s="1"/>
  <c r="AD1337" i="1"/>
  <c r="AD1339" i="1"/>
  <c r="H1339" i="1" s="1"/>
  <c r="AD1341" i="1"/>
  <c r="H1341" i="1" s="1"/>
  <c r="AD1343" i="1"/>
  <c r="H1343" i="1" s="1"/>
  <c r="AD1345" i="1"/>
  <c r="AD1347" i="1"/>
  <c r="H1347" i="1" s="1"/>
  <c r="AD1350" i="1"/>
  <c r="H1350" i="1" s="1"/>
  <c r="H1349" i="1" s="1"/>
  <c r="AD1353" i="1"/>
  <c r="H1353" i="1" s="1"/>
  <c r="AD1355" i="1"/>
  <c r="H1355" i="1" s="1"/>
  <c r="AD1357" i="1"/>
  <c r="H1357" i="1" s="1"/>
  <c r="AD1359" i="1"/>
  <c r="H1359" i="1" s="1"/>
  <c r="AD1361" i="1"/>
  <c r="AD1363" i="1"/>
  <c r="H1363" i="1" s="1"/>
  <c r="AD1365" i="1"/>
  <c r="H1365" i="1" s="1"/>
  <c r="AD1367" i="1"/>
  <c r="H1367" i="1" s="1"/>
  <c r="AD1369" i="1"/>
  <c r="H1369" i="1" s="1"/>
  <c r="AD1371" i="1"/>
  <c r="H1371" i="1" s="1"/>
  <c r="AD1373" i="1"/>
  <c r="AD1375" i="1"/>
  <c r="H1375" i="1" s="1"/>
  <c r="AD1377" i="1"/>
  <c r="H1377" i="1" s="1"/>
  <c r="AD1379" i="1"/>
  <c r="H1379" i="1" s="1"/>
  <c r="AD1381" i="1"/>
  <c r="AD1383" i="1"/>
  <c r="H1383" i="1" s="1"/>
  <c r="AD1386" i="1"/>
  <c r="H1386" i="1" s="1"/>
  <c r="AD1388" i="1"/>
  <c r="AD1390" i="1"/>
  <c r="H1390" i="1" s="1"/>
  <c r="AD1392" i="1"/>
  <c r="H1392" i="1" s="1"/>
  <c r="AD1395" i="1"/>
  <c r="H1395" i="1" s="1"/>
  <c r="AD1398" i="1"/>
  <c r="AD1400" i="1"/>
  <c r="H1400" i="1" s="1"/>
  <c r="AD1402" i="1"/>
  <c r="H1402" i="1" s="1"/>
  <c r="AD1404" i="1"/>
  <c r="H1404" i="1" s="1"/>
  <c r="AD1406" i="1"/>
  <c r="AD1410" i="1"/>
  <c r="H1410" i="1" s="1"/>
  <c r="AD1412" i="1"/>
  <c r="H1412" i="1" s="1"/>
  <c r="AD1414" i="1"/>
  <c r="H1414" i="1" s="1"/>
  <c r="AD1416" i="1"/>
  <c r="AD1419" i="1"/>
  <c r="H1419" i="1" s="1"/>
  <c r="AD1421" i="1"/>
  <c r="H1421" i="1" s="1"/>
  <c r="AD1424" i="1"/>
  <c r="H1424" i="1" s="1"/>
  <c r="AD1426" i="1"/>
  <c r="AD1428" i="1"/>
  <c r="H1428" i="1" s="1"/>
  <c r="AD1430" i="1"/>
  <c r="H1430" i="1" s="1"/>
  <c r="AD1432" i="1"/>
  <c r="H1432" i="1" s="1"/>
  <c r="AD1435" i="1"/>
  <c r="AD1436" i="1"/>
  <c r="H1436" i="1" s="1"/>
  <c r="AD1437" i="1"/>
  <c r="AD1438" i="1"/>
  <c r="H1438" i="1" s="1"/>
  <c r="AD1439" i="1"/>
  <c r="H1439" i="1" s="1"/>
  <c r="AD1440" i="1"/>
  <c r="AD1441" i="1"/>
  <c r="AL1441" i="1" s="1"/>
  <c r="AD1443" i="1"/>
  <c r="H1443" i="1" s="1"/>
  <c r="AD1444" i="1"/>
  <c r="H1444" i="1" s="1"/>
  <c r="AD1445" i="1"/>
  <c r="H1445" i="1" s="1"/>
  <c r="AD1446" i="1"/>
  <c r="H1446" i="1" s="1"/>
  <c r="AD1447" i="1"/>
  <c r="AD1448" i="1"/>
  <c r="H1448" i="1" s="1"/>
  <c r="AD1449" i="1"/>
  <c r="AD1451" i="1"/>
  <c r="H1451" i="1" s="1"/>
  <c r="H1450" i="1" s="1"/>
  <c r="AD1454" i="1"/>
  <c r="AD1456" i="1"/>
  <c r="H1456" i="1" s="1"/>
  <c r="AD1457" i="1"/>
  <c r="AD1458" i="1"/>
  <c r="H1458" i="1" s="1"/>
  <c r="AD1459" i="1"/>
  <c r="AD1460" i="1"/>
  <c r="AD1461" i="1"/>
  <c r="H1461" i="1" s="1"/>
  <c r="J1315" i="1"/>
  <c r="AA1315" i="1" s="1"/>
  <c r="J1317" i="1"/>
  <c r="AA1317" i="1" s="1"/>
  <c r="J1320" i="1"/>
  <c r="AA1320" i="1" s="1"/>
  <c r="AJ1319" i="1" s="1"/>
  <c r="J1323" i="1"/>
  <c r="AA1323" i="1" s="1"/>
  <c r="AJ1322" i="1" s="1"/>
  <c r="J1326" i="1"/>
  <c r="J1328" i="1"/>
  <c r="J1330" i="1"/>
  <c r="AA1330" i="1" s="1"/>
  <c r="J1332" i="1"/>
  <c r="AA1332" i="1" s="1"/>
  <c r="J1334" i="1"/>
  <c r="J1337" i="1"/>
  <c r="AA1337" i="1" s="1"/>
  <c r="J1339" i="1"/>
  <c r="AA1339" i="1" s="1"/>
  <c r="J1341" i="1"/>
  <c r="AA1341" i="1" s="1"/>
  <c r="J1343" i="1"/>
  <c r="J1345" i="1"/>
  <c r="AA1345" i="1" s="1"/>
  <c r="J1347" i="1"/>
  <c r="J1350" i="1"/>
  <c r="AA1350" i="1" s="1"/>
  <c r="AJ1349" i="1" s="1"/>
  <c r="J1353" i="1"/>
  <c r="AA1353" i="1" s="1"/>
  <c r="J1355" i="1"/>
  <c r="AA1355" i="1" s="1"/>
  <c r="J1357" i="1"/>
  <c r="AA1357" i="1" s="1"/>
  <c r="J1359" i="1"/>
  <c r="AA1359" i="1" s="1"/>
  <c r="J1361" i="1"/>
  <c r="AA1361" i="1" s="1"/>
  <c r="J1363" i="1"/>
  <c r="AA1363" i="1" s="1"/>
  <c r="J1365" i="1"/>
  <c r="AA1365" i="1" s="1"/>
  <c r="J1367" i="1"/>
  <c r="AA1367" i="1" s="1"/>
  <c r="J1369" i="1"/>
  <c r="J1371" i="1"/>
  <c r="J1373" i="1"/>
  <c r="AA1373" i="1" s="1"/>
  <c r="J1375" i="1"/>
  <c r="AA1375" i="1" s="1"/>
  <c r="J1377" i="1"/>
  <c r="J1379" i="1"/>
  <c r="AA1379" i="1" s="1"/>
  <c r="J1381" i="1"/>
  <c r="AA1381" i="1" s="1"/>
  <c r="J1383" i="1"/>
  <c r="AA1383" i="1" s="1"/>
  <c r="J1386" i="1"/>
  <c r="AA1386" i="1" s="1"/>
  <c r="J1388" i="1"/>
  <c r="AA1388" i="1" s="1"/>
  <c r="J1390" i="1"/>
  <c r="AA1390" i="1" s="1"/>
  <c r="J1392" i="1"/>
  <c r="J1395" i="1"/>
  <c r="AA1395" i="1" s="1"/>
  <c r="J1398" i="1"/>
  <c r="AA1398" i="1" s="1"/>
  <c r="J1400" i="1"/>
  <c r="J1402" i="1"/>
  <c r="J1404" i="1"/>
  <c r="AA1404" i="1" s="1"/>
  <c r="J1406" i="1"/>
  <c r="AA1406" i="1" s="1"/>
  <c r="J1410" i="1"/>
  <c r="J1412" i="1"/>
  <c r="J1414" i="1"/>
  <c r="AA1414" i="1" s="1"/>
  <c r="J1416" i="1"/>
  <c r="AA1416" i="1" s="1"/>
  <c r="J1419" i="1"/>
  <c r="AA1419" i="1" s="1"/>
  <c r="J1421" i="1"/>
  <c r="AA1421" i="1" s="1"/>
  <c r="J1424" i="1"/>
  <c r="AA1424" i="1" s="1"/>
  <c r="J1426" i="1"/>
  <c r="AA1426" i="1" s="1"/>
  <c r="J1428" i="1"/>
  <c r="J1430" i="1"/>
  <c r="AA1430" i="1" s="1"/>
  <c r="J1432" i="1"/>
  <c r="AA1432" i="1" s="1"/>
  <c r="J1435" i="1"/>
  <c r="AA1435" i="1" s="1"/>
  <c r="J1436" i="1"/>
  <c r="AA1436" i="1" s="1"/>
  <c r="J1437" i="1"/>
  <c r="J1438" i="1"/>
  <c r="AA1438" i="1" s="1"/>
  <c r="J1439" i="1"/>
  <c r="AA1439" i="1" s="1"/>
  <c r="J1440" i="1"/>
  <c r="AA1440" i="1" s="1"/>
  <c r="J1441" i="1"/>
  <c r="AA1441" i="1" s="1"/>
  <c r="J1443" i="1"/>
  <c r="AA1443" i="1" s="1"/>
  <c r="J1444" i="1"/>
  <c r="J1445" i="1"/>
  <c r="AA1445" i="1" s="1"/>
  <c r="J1446" i="1"/>
  <c r="AA1446" i="1" s="1"/>
  <c r="J1447" i="1"/>
  <c r="AA1447" i="1" s="1"/>
  <c r="J1448" i="1"/>
  <c r="AA1448" i="1" s="1"/>
  <c r="J1449" i="1"/>
  <c r="AA1449" i="1" s="1"/>
  <c r="J1451" i="1"/>
  <c r="AA1451" i="1" s="1"/>
  <c r="AJ1450" i="1" s="1"/>
  <c r="J1454" i="1"/>
  <c r="AA1454" i="1" s="1"/>
  <c r="AJ1453" i="1" s="1"/>
  <c r="J1456" i="1"/>
  <c r="AA1456" i="1" s="1"/>
  <c r="J1457" i="1"/>
  <c r="J1458" i="1"/>
  <c r="AA1458" i="1" s="1"/>
  <c r="J1459" i="1"/>
  <c r="AA1459" i="1" s="1"/>
  <c r="J1460" i="1"/>
  <c r="AA1460" i="1" s="1"/>
  <c r="J1461" i="1"/>
  <c r="AA1461" i="1" s="1"/>
  <c r="L1315" i="1"/>
  <c r="L1317" i="1"/>
  <c r="L1320" i="1"/>
  <c r="L1319" i="1" s="1"/>
  <c r="L1323" i="1"/>
  <c r="L1322" i="1" s="1"/>
  <c r="L1326" i="1"/>
  <c r="L1328" i="1"/>
  <c r="L1330" i="1"/>
  <c r="L1332" i="1"/>
  <c r="L1334" i="1"/>
  <c r="L1337" i="1"/>
  <c r="L1339" i="1"/>
  <c r="L1341" i="1"/>
  <c r="L1343" i="1"/>
  <c r="L1345" i="1"/>
  <c r="L1347" i="1"/>
  <c r="L1350" i="1"/>
  <c r="L1349" i="1" s="1"/>
  <c r="L1353" i="1"/>
  <c r="L1355" i="1"/>
  <c r="L1357" i="1"/>
  <c r="L1359" i="1"/>
  <c r="L1361" i="1"/>
  <c r="L1363" i="1"/>
  <c r="L1365" i="1"/>
  <c r="L1367" i="1"/>
  <c r="L1369" i="1"/>
  <c r="L1371" i="1"/>
  <c r="L1373" i="1"/>
  <c r="L1375" i="1"/>
  <c r="L1377" i="1"/>
  <c r="L1379" i="1"/>
  <c r="L1381" i="1"/>
  <c r="L1383" i="1"/>
  <c r="L1386" i="1"/>
  <c r="L1388" i="1"/>
  <c r="L1390" i="1"/>
  <c r="L1392" i="1"/>
  <c r="L1395" i="1"/>
  <c r="L1398" i="1"/>
  <c r="L1400" i="1"/>
  <c r="L1402" i="1"/>
  <c r="L1404" i="1"/>
  <c r="L1406" i="1"/>
  <c r="L1410" i="1"/>
  <c r="L1412" i="1"/>
  <c r="L1414" i="1"/>
  <c r="L1416" i="1"/>
  <c r="L1419" i="1"/>
  <c r="L1421" i="1"/>
  <c r="L1424" i="1"/>
  <c r="L1426" i="1"/>
  <c r="L1428" i="1"/>
  <c r="L1430" i="1"/>
  <c r="L1432" i="1"/>
  <c r="L1435" i="1"/>
  <c r="L1436" i="1"/>
  <c r="L1437" i="1"/>
  <c r="L1438" i="1"/>
  <c r="L1439" i="1"/>
  <c r="L1440" i="1"/>
  <c r="L1441" i="1"/>
  <c r="L1443" i="1"/>
  <c r="L1444" i="1"/>
  <c r="L1445" i="1"/>
  <c r="L1446" i="1"/>
  <c r="L1447" i="1"/>
  <c r="L1448" i="1"/>
  <c r="L1449" i="1"/>
  <c r="L1451" i="1"/>
  <c r="L1450" i="1" s="1"/>
  <c r="L1454" i="1"/>
  <c r="L1453" i="1" s="1"/>
  <c r="L1456" i="1"/>
  <c r="L1457" i="1"/>
  <c r="L1458" i="1"/>
  <c r="L1459" i="1"/>
  <c r="L1460" i="1"/>
  <c r="L1461" i="1"/>
  <c r="N1315" i="1"/>
  <c r="N1317" i="1"/>
  <c r="S1314" i="1"/>
  <c r="U1314" i="1"/>
  <c r="W1314" i="1"/>
  <c r="Y1315" i="1"/>
  <c r="Y1317" i="1"/>
  <c r="Z1315" i="1"/>
  <c r="Z1317" i="1"/>
  <c r="AE1315" i="1"/>
  <c r="AM1315" i="1" s="1"/>
  <c r="AE1317" i="1"/>
  <c r="AM1317" i="1" s="1"/>
  <c r="N1320" i="1"/>
  <c r="O1319" i="1" s="1"/>
  <c r="S1319" i="1"/>
  <c r="U1319" i="1"/>
  <c r="W1319" i="1"/>
  <c r="Y1320" i="1"/>
  <c r="AH1319" i="1" s="1"/>
  <c r="Z1320" i="1"/>
  <c r="AI1319" i="1" s="1"/>
  <c r="AE1320" i="1"/>
  <c r="AM1320" i="1" s="1"/>
  <c r="N1323" i="1"/>
  <c r="O1322" i="1" s="1"/>
  <c r="S1322" i="1"/>
  <c r="U1322" i="1"/>
  <c r="W1322" i="1"/>
  <c r="Y1323" i="1"/>
  <c r="AH1322" i="1" s="1"/>
  <c r="Z1323" i="1"/>
  <c r="AI1322" i="1" s="1"/>
  <c r="AE1323" i="1"/>
  <c r="AM1323" i="1" s="1"/>
  <c r="N1326" i="1"/>
  <c r="N1328" i="1"/>
  <c r="N1330" i="1"/>
  <c r="N1332" i="1"/>
  <c r="N1334" i="1"/>
  <c r="S1325" i="1"/>
  <c r="U1325" i="1"/>
  <c r="W1325" i="1"/>
  <c r="Y1326" i="1"/>
  <c r="Y1328" i="1"/>
  <c r="Y1330" i="1"/>
  <c r="Y1332" i="1"/>
  <c r="Y1334" i="1"/>
  <c r="Z1326" i="1"/>
  <c r="Z1328" i="1"/>
  <c r="Z1330" i="1"/>
  <c r="Z1332" i="1"/>
  <c r="Z1334" i="1"/>
  <c r="AE1326" i="1"/>
  <c r="AM1326" i="1" s="1"/>
  <c r="AE1328" i="1"/>
  <c r="AM1328" i="1" s="1"/>
  <c r="AE1330" i="1"/>
  <c r="AM1330" i="1" s="1"/>
  <c r="AE1332" i="1"/>
  <c r="AM1332" i="1" s="1"/>
  <c r="AE1334" i="1"/>
  <c r="AM1334" i="1" s="1"/>
  <c r="N1337" i="1"/>
  <c r="N1339" i="1"/>
  <c r="N1341" i="1"/>
  <c r="N1343" i="1"/>
  <c r="N1345" i="1"/>
  <c r="Q1336" i="1"/>
  <c r="U1336" i="1"/>
  <c r="W1336" i="1"/>
  <c r="Y1337" i="1"/>
  <c r="Y1339" i="1"/>
  <c r="Y1341" i="1"/>
  <c r="Y1343" i="1"/>
  <c r="Y1345" i="1"/>
  <c r="Y1347" i="1"/>
  <c r="Z1337" i="1"/>
  <c r="Z1339" i="1"/>
  <c r="Z1341" i="1"/>
  <c r="Z1343" i="1"/>
  <c r="Z1345" i="1"/>
  <c r="Z1347" i="1"/>
  <c r="AE1337" i="1"/>
  <c r="AM1337" i="1" s="1"/>
  <c r="AE1339" i="1"/>
  <c r="AM1339" i="1" s="1"/>
  <c r="AE1341" i="1"/>
  <c r="AM1341" i="1" s="1"/>
  <c r="AE1343" i="1"/>
  <c r="AM1343" i="1" s="1"/>
  <c r="AE1345" i="1"/>
  <c r="AM1345" i="1" s="1"/>
  <c r="AE1347" i="1"/>
  <c r="AM1347" i="1" s="1"/>
  <c r="N1350" i="1"/>
  <c r="O1349" i="1" s="1"/>
  <c r="R1349" i="1" s="1"/>
  <c r="Q1349" i="1"/>
  <c r="U1349" i="1"/>
  <c r="W1349" i="1"/>
  <c r="Y1350" i="1"/>
  <c r="AH1349" i="1" s="1"/>
  <c r="Z1350" i="1"/>
  <c r="AI1349" i="1" s="1"/>
  <c r="AE1350" i="1"/>
  <c r="AM1350" i="1" s="1"/>
  <c r="N1353" i="1"/>
  <c r="N1355" i="1"/>
  <c r="N1357" i="1"/>
  <c r="N1359" i="1"/>
  <c r="N1361" i="1"/>
  <c r="N1363" i="1"/>
  <c r="N1365" i="1"/>
  <c r="N1367" i="1"/>
  <c r="N1369" i="1"/>
  <c r="N1371" i="1"/>
  <c r="N1373" i="1"/>
  <c r="N1375" i="1"/>
  <c r="N1377" i="1"/>
  <c r="N1379" i="1"/>
  <c r="N1381" i="1"/>
  <c r="Q1352" i="1"/>
  <c r="U1352" i="1"/>
  <c r="W1352" i="1"/>
  <c r="Y1353" i="1"/>
  <c r="Y1355" i="1"/>
  <c r="Y1357" i="1"/>
  <c r="Y1359" i="1"/>
  <c r="Y1361" i="1"/>
  <c r="Y1363" i="1"/>
  <c r="Y1365" i="1"/>
  <c r="Y1367" i="1"/>
  <c r="Y1369" i="1"/>
  <c r="Y1371" i="1"/>
  <c r="Y1373" i="1"/>
  <c r="Y1375" i="1"/>
  <c r="Y1377" i="1"/>
  <c r="Y1379" i="1"/>
  <c r="Y1381" i="1"/>
  <c r="Y1383" i="1"/>
  <c r="Z1353" i="1"/>
  <c r="Z1355" i="1"/>
  <c r="Z1357" i="1"/>
  <c r="Z1359" i="1"/>
  <c r="Z1361" i="1"/>
  <c r="Z1363" i="1"/>
  <c r="Z1365" i="1"/>
  <c r="Z1367" i="1"/>
  <c r="Z1369" i="1"/>
  <c r="Z1371" i="1"/>
  <c r="Z1373" i="1"/>
  <c r="Z1375" i="1"/>
  <c r="Z1377" i="1"/>
  <c r="Z1379" i="1"/>
  <c r="Z1381" i="1"/>
  <c r="Z1383" i="1"/>
  <c r="AE1353" i="1"/>
  <c r="AM1353" i="1" s="1"/>
  <c r="AE1355" i="1"/>
  <c r="AM1355" i="1" s="1"/>
  <c r="AE1357" i="1"/>
  <c r="AM1357" i="1" s="1"/>
  <c r="AE1359" i="1"/>
  <c r="AM1359" i="1" s="1"/>
  <c r="AE1361" i="1"/>
  <c r="AM1361" i="1" s="1"/>
  <c r="AE1363" i="1"/>
  <c r="AM1363" i="1" s="1"/>
  <c r="AE1365" i="1"/>
  <c r="AM1365" i="1" s="1"/>
  <c r="AE1367" i="1"/>
  <c r="AM1367" i="1" s="1"/>
  <c r="AE1369" i="1"/>
  <c r="AM1369" i="1" s="1"/>
  <c r="AE1371" i="1"/>
  <c r="AM1371" i="1" s="1"/>
  <c r="AE1373" i="1"/>
  <c r="AM1373" i="1" s="1"/>
  <c r="AE1375" i="1"/>
  <c r="AM1375" i="1" s="1"/>
  <c r="AE1377" i="1"/>
  <c r="AM1377" i="1" s="1"/>
  <c r="AE1379" i="1"/>
  <c r="AM1379" i="1" s="1"/>
  <c r="AE1381" i="1"/>
  <c r="AM1381" i="1" s="1"/>
  <c r="AE1383" i="1"/>
  <c r="AM1383" i="1" s="1"/>
  <c r="N1386" i="1"/>
  <c r="N1388" i="1"/>
  <c r="N1390" i="1"/>
  <c r="Q1385" i="1"/>
  <c r="U1385" i="1"/>
  <c r="W1385" i="1"/>
  <c r="Y1386" i="1"/>
  <c r="Y1388" i="1"/>
  <c r="Y1390" i="1"/>
  <c r="Y1392" i="1"/>
  <c r="Z1386" i="1"/>
  <c r="Z1388" i="1"/>
  <c r="Z1390" i="1"/>
  <c r="Z1392" i="1"/>
  <c r="AE1386" i="1"/>
  <c r="AM1386" i="1" s="1"/>
  <c r="AE1388" i="1"/>
  <c r="AM1388" i="1" s="1"/>
  <c r="AE1390" i="1"/>
  <c r="AM1390" i="1" s="1"/>
  <c r="AE1392" i="1"/>
  <c r="AM1392" i="1" s="1"/>
  <c r="N1395" i="1"/>
  <c r="N1398" i="1"/>
  <c r="N1400" i="1"/>
  <c r="N1402" i="1"/>
  <c r="N1404" i="1"/>
  <c r="N1406" i="1"/>
  <c r="N1410" i="1"/>
  <c r="N1412" i="1"/>
  <c r="N1414" i="1"/>
  <c r="Q1394" i="1"/>
  <c r="U1394" i="1"/>
  <c r="W1394" i="1"/>
  <c r="Y1395" i="1"/>
  <c r="Y1398" i="1"/>
  <c r="Y1400" i="1"/>
  <c r="Y1402" i="1"/>
  <c r="Y1404" i="1"/>
  <c r="Y1406" i="1"/>
  <c r="Y1410" i="1"/>
  <c r="Y1412" i="1"/>
  <c r="Y1414" i="1"/>
  <c r="Y1416" i="1"/>
  <c r="Z1395" i="1"/>
  <c r="Z1398" i="1"/>
  <c r="Z1400" i="1"/>
  <c r="Z1402" i="1"/>
  <c r="Z1404" i="1"/>
  <c r="Z1406" i="1"/>
  <c r="Z1410" i="1"/>
  <c r="Z1412" i="1"/>
  <c r="Z1414" i="1"/>
  <c r="Z1416" i="1"/>
  <c r="AE1395" i="1"/>
  <c r="AM1395" i="1" s="1"/>
  <c r="AE1398" i="1"/>
  <c r="AM1398" i="1" s="1"/>
  <c r="AE1400" i="1"/>
  <c r="AM1400" i="1" s="1"/>
  <c r="AE1402" i="1"/>
  <c r="AM1402" i="1" s="1"/>
  <c r="AE1404" i="1"/>
  <c r="AM1404" i="1" s="1"/>
  <c r="AE1406" i="1"/>
  <c r="AM1406" i="1" s="1"/>
  <c r="AE1410" i="1"/>
  <c r="AM1410" i="1" s="1"/>
  <c r="AE1412" i="1"/>
  <c r="AM1412" i="1" s="1"/>
  <c r="AE1414" i="1"/>
  <c r="AM1414" i="1" s="1"/>
  <c r="AE1416" i="1"/>
  <c r="AM1416" i="1" s="1"/>
  <c r="N1419" i="1"/>
  <c r="N1421" i="1"/>
  <c r="Q1418" i="1"/>
  <c r="U1418" i="1"/>
  <c r="W1418" i="1"/>
  <c r="Y1419" i="1"/>
  <c r="Y1421" i="1"/>
  <c r="Z1419" i="1"/>
  <c r="Z1421" i="1"/>
  <c r="AE1419" i="1"/>
  <c r="AM1419" i="1" s="1"/>
  <c r="AE1421" i="1"/>
  <c r="AM1421" i="1" s="1"/>
  <c r="N1424" i="1"/>
  <c r="N1426" i="1"/>
  <c r="N1428" i="1"/>
  <c r="N1430" i="1"/>
  <c r="N1432" i="1"/>
  <c r="S1423" i="1"/>
  <c r="U1423" i="1"/>
  <c r="W1423" i="1"/>
  <c r="Y1424" i="1"/>
  <c r="Y1426" i="1"/>
  <c r="Y1428" i="1"/>
  <c r="Y1430" i="1"/>
  <c r="Y1432" i="1"/>
  <c r="Z1424" i="1"/>
  <c r="Z1426" i="1"/>
  <c r="Z1428" i="1"/>
  <c r="Z1430" i="1"/>
  <c r="Z1432" i="1"/>
  <c r="AE1424" i="1"/>
  <c r="AM1424" i="1" s="1"/>
  <c r="AE1426" i="1"/>
  <c r="AM1426" i="1" s="1"/>
  <c r="AE1428" i="1"/>
  <c r="AM1428" i="1" s="1"/>
  <c r="AE1430" i="1"/>
  <c r="AM1430" i="1" s="1"/>
  <c r="AE1432" i="1"/>
  <c r="AM1432" i="1" s="1"/>
  <c r="N1435" i="1"/>
  <c r="N1436" i="1"/>
  <c r="N1437" i="1"/>
  <c r="N1438" i="1"/>
  <c r="N1439" i="1"/>
  <c r="N1440" i="1"/>
  <c r="N1441" i="1"/>
  <c r="S1434" i="1"/>
  <c r="U1434" i="1"/>
  <c r="W1434" i="1"/>
  <c r="Y1435" i="1"/>
  <c r="Y1436" i="1"/>
  <c r="Y1437" i="1"/>
  <c r="Y1438" i="1"/>
  <c r="Y1439" i="1"/>
  <c r="Y1440" i="1"/>
  <c r="Y1441" i="1"/>
  <c r="Z1435" i="1"/>
  <c r="Z1436" i="1"/>
  <c r="Z1437" i="1"/>
  <c r="Z1438" i="1"/>
  <c r="Z1439" i="1"/>
  <c r="Z1440" i="1"/>
  <c r="Z1441" i="1"/>
  <c r="AE1435" i="1"/>
  <c r="AM1435" i="1" s="1"/>
  <c r="AE1436" i="1"/>
  <c r="AM1436" i="1" s="1"/>
  <c r="AE1437" i="1"/>
  <c r="AM1437" i="1" s="1"/>
  <c r="AE1438" i="1"/>
  <c r="AM1438" i="1" s="1"/>
  <c r="AE1439" i="1"/>
  <c r="AM1439" i="1" s="1"/>
  <c r="AE1440" i="1"/>
  <c r="AM1440" i="1" s="1"/>
  <c r="AE1441" i="1"/>
  <c r="AM1441" i="1" s="1"/>
  <c r="N1443" i="1"/>
  <c r="N1444" i="1"/>
  <c r="N1445" i="1"/>
  <c r="N1446" i="1"/>
  <c r="N1447" i="1"/>
  <c r="N1448" i="1"/>
  <c r="N1449" i="1"/>
  <c r="S1442" i="1"/>
  <c r="U1442" i="1"/>
  <c r="W1442" i="1"/>
  <c r="Y1443" i="1"/>
  <c r="Y1444" i="1"/>
  <c r="Y1445" i="1"/>
  <c r="Y1446" i="1"/>
  <c r="Y1447" i="1"/>
  <c r="Y1448" i="1"/>
  <c r="Y1449" i="1"/>
  <c r="Z1443" i="1"/>
  <c r="Z1444" i="1"/>
  <c r="Z1445" i="1"/>
  <c r="Z1446" i="1"/>
  <c r="Z1447" i="1"/>
  <c r="Z1448" i="1"/>
  <c r="Z1449" i="1"/>
  <c r="AE1443" i="1"/>
  <c r="AM1443" i="1" s="1"/>
  <c r="AE1444" i="1"/>
  <c r="AM1444" i="1" s="1"/>
  <c r="AE1445" i="1"/>
  <c r="AM1445" i="1" s="1"/>
  <c r="AE1446" i="1"/>
  <c r="AM1446" i="1" s="1"/>
  <c r="AE1447" i="1"/>
  <c r="AM1447" i="1" s="1"/>
  <c r="AE1448" i="1"/>
  <c r="AM1448" i="1" s="1"/>
  <c r="AE1449" i="1"/>
  <c r="AM1449" i="1" s="1"/>
  <c r="Q1450" i="1"/>
  <c r="S1450" i="1"/>
  <c r="U1450" i="1"/>
  <c r="W1450" i="1"/>
  <c r="Y1451" i="1"/>
  <c r="AH1450" i="1" s="1"/>
  <c r="Z1451" i="1"/>
  <c r="AI1450" i="1" s="1"/>
  <c r="AE1451" i="1"/>
  <c r="AM1451" i="1" s="1"/>
  <c r="N1454" i="1"/>
  <c r="O1453" i="1" s="1"/>
  <c r="Q1453" i="1"/>
  <c r="S1453" i="1"/>
  <c r="W1453" i="1"/>
  <c r="Y1454" i="1"/>
  <c r="AH1453" i="1" s="1"/>
  <c r="Z1454" i="1"/>
  <c r="AI1453" i="1" s="1"/>
  <c r="AE1454" i="1"/>
  <c r="AM1454" i="1" s="1"/>
  <c r="Q1455" i="1"/>
  <c r="S1455" i="1"/>
  <c r="U1455" i="1"/>
  <c r="W1455" i="1"/>
  <c r="Y1456" i="1"/>
  <c r="Y1457" i="1"/>
  <c r="Y1458" i="1"/>
  <c r="Y1459" i="1"/>
  <c r="Y1460" i="1"/>
  <c r="Y1461" i="1"/>
  <c r="Z1456" i="1"/>
  <c r="Z1457" i="1"/>
  <c r="Z1458" i="1"/>
  <c r="Z1459" i="1"/>
  <c r="Z1460" i="1"/>
  <c r="Z1461" i="1"/>
  <c r="AE1456" i="1"/>
  <c r="AM1456" i="1" s="1"/>
  <c r="AE1457" i="1"/>
  <c r="AM1457" i="1" s="1"/>
  <c r="AE1458" i="1"/>
  <c r="AM1458" i="1" s="1"/>
  <c r="AE1459" i="1"/>
  <c r="AM1459" i="1" s="1"/>
  <c r="AE1460" i="1"/>
  <c r="AM1460" i="1" s="1"/>
  <c r="AE1461" i="1"/>
  <c r="AM1461" i="1" s="1"/>
  <c r="AD1464" i="1"/>
  <c r="H1464" i="1" s="1"/>
  <c r="AD1467" i="1"/>
  <c r="AD1470" i="1"/>
  <c r="H1470" i="1" s="1"/>
  <c r="AD1472" i="1"/>
  <c r="AD1475" i="1"/>
  <c r="H1475" i="1" s="1"/>
  <c r="AD1477" i="1"/>
  <c r="H1477" i="1" s="1"/>
  <c r="AD1479" i="1"/>
  <c r="H1479" i="1" s="1"/>
  <c r="AD1482" i="1"/>
  <c r="AD1485" i="1"/>
  <c r="H1485" i="1" s="1"/>
  <c r="AD1487" i="1"/>
  <c r="H1487" i="1" s="1"/>
  <c r="AD1489" i="1"/>
  <c r="AD1491" i="1"/>
  <c r="AD1493" i="1"/>
  <c r="AD1495" i="1"/>
  <c r="H1495" i="1" s="1"/>
  <c r="AD1497" i="1"/>
  <c r="H1497" i="1" s="1"/>
  <c r="AD1499" i="1"/>
  <c r="H1499" i="1" s="1"/>
  <c r="AD1501" i="1"/>
  <c r="H1501" i="1" s="1"/>
  <c r="AD1503" i="1"/>
  <c r="H1503" i="1" s="1"/>
  <c r="AD1505" i="1"/>
  <c r="H1505" i="1" s="1"/>
  <c r="AD1508" i="1"/>
  <c r="H1508" i="1" s="1"/>
  <c r="AD1510" i="1"/>
  <c r="H1510" i="1" s="1"/>
  <c r="AD1512" i="1"/>
  <c r="H1512" i="1" s="1"/>
  <c r="AD1514" i="1"/>
  <c r="H1514" i="1" s="1"/>
  <c r="AD1517" i="1"/>
  <c r="H1517" i="1" s="1"/>
  <c r="AD1522" i="1"/>
  <c r="H1522" i="1" s="1"/>
  <c r="AD1524" i="1"/>
  <c r="H1524" i="1" s="1"/>
  <c r="AD1526" i="1"/>
  <c r="H1526" i="1" s="1"/>
  <c r="AD1528" i="1"/>
  <c r="H1528" i="1" s="1"/>
  <c r="AD1530" i="1"/>
  <c r="H1530" i="1" s="1"/>
  <c r="AD1534" i="1"/>
  <c r="H1534" i="1" s="1"/>
  <c r="AD1536" i="1"/>
  <c r="H1536" i="1" s="1"/>
  <c r="AD1538" i="1"/>
  <c r="H1538" i="1" s="1"/>
  <c r="AD1540" i="1"/>
  <c r="H1540" i="1" s="1"/>
  <c r="AD1543" i="1"/>
  <c r="H1543" i="1" s="1"/>
  <c r="AD1545" i="1"/>
  <c r="H1545" i="1" s="1"/>
  <c r="AD1548" i="1"/>
  <c r="H1548" i="1" s="1"/>
  <c r="AD1550" i="1"/>
  <c r="H1550" i="1" s="1"/>
  <c r="AD1552" i="1"/>
  <c r="H1552" i="1" s="1"/>
  <c r="AD1554" i="1"/>
  <c r="H1554" i="1" s="1"/>
  <c r="AD1556" i="1"/>
  <c r="H1556" i="1" s="1"/>
  <c r="AD1559" i="1"/>
  <c r="H1559" i="1" s="1"/>
  <c r="AD1560" i="1"/>
  <c r="H1560" i="1" s="1"/>
  <c r="AD1561" i="1"/>
  <c r="H1561" i="1" s="1"/>
  <c r="AD1562" i="1"/>
  <c r="H1562" i="1" s="1"/>
  <c r="AD1563" i="1"/>
  <c r="H1563" i="1" s="1"/>
  <c r="AD1564" i="1"/>
  <c r="H1564" i="1" s="1"/>
  <c r="AD1566" i="1"/>
  <c r="H1566" i="1" s="1"/>
  <c r="AD1567" i="1"/>
  <c r="H1567" i="1" s="1"/>
  <c r="AD1568" i="1"/>
  <c r="AL1568" i="1" s="1"/>
  <c r="AD1569" i="1"/>
  <c r="H1569" i="1" s="1"/>
  <c r="AD1570" i="1"/>
  <c r="H1570" i="1" s="1"/>
  <c r="AD1571" i="1"/>
  <c r="H1571" i="1" s="1"/>
  <c r="AD1573" i="1"/>
  <c r="AD1576" i="1"/>
  <c r="H1576" i="1" s="1"/>
  <c r="H1575" i="1" s="1"/>
  <c r="U1575" i="1" s="1"/>
  <c r="AD1578" i="1"/>
  <c r="H1578" i="1" s="1"/>
  <c r="AD1579" i="1"/>
  <c r="AL1579" i="1" s="1"/>
  <c r="AD1580" i="1"/>
  <c r="H1580" i="1" s="1"/>
  <c r="AD1581" i="1"/>
  <c r="H1581" i="1" s="1"/>
  <c r="AD1582" i="1"/>
  <c r="H1582" i="1" s="1"/>
  <c r="AD1583" i="1"/>
  <c r="H1583" i="1" s="1"/>
  <c r="J1464" i="1"/>
  <c r="AA1464" i="1" s="1"/>
  <c r="AJ1463" i="1" s="1"/>
  <c r="J1467" i="1"/>
  <c r="AA1467" i="1" s="1"/>
  <c r="AJ1466" i="1" s="1"/>
  <c r="J1470" i="1"/>
  <c r="AA1470" i="1" s="1"/>
  <c r="J1472" i="1"/>
  <c r="AA1472" i="1" s="1"/>
  <c r="J1475" i="1"/>
  <c r="AA1475" i="1" s="1"/>
  <c r="J1477" i="1"/>
  <c r="J1479" i="1"/>
  <c r="AA1479" i="1" s="1"/>
  <c r="J1482" i="1"/>
  <c r="AA1482" i="1" s="1"/>
  <c r="AJ1481" i="1" s="1"/>
  <c r="J1485" i="1"/>
  <c r="AA1485" i="1" s="1"/>
  <c r="J1487" i="1"/>
  <c r="AA1487" i="1" s="1"/>
  <c r="J1489" i="1"/>
  <c r="AA1489" i="1" s="1"/>
  <c r="J1491" i="1"/>
  <c r="AA1491" i="1" s="1"/>
  <c r="J1493" i="1"/>
  <c r="AA1493" i="1" s="1"/>
  <c r="J1495" i="1"/>
  <c r="J1497" i="1"/>
  <c r="AA1497" i="1" s="1"/>
  <c r="J1499" i="1"/>
  <c r="AA1499" i="1" s="1"/>
  <c r="J1501" i="1"/>
  <c r="AA1501" i="1" s="1"/>
  <c r="J1503" i="1"/>
  <c r="AA1503" i="1" s="1"/>
  <c r="J1505" i="1"/>
  <c r="AA1505" i="1" s="1"/>
  <c r="J1508" i="1"/>
  <c r="AA1508" i="1" s="1"/>
  <c r="J1510" i="1"/>
  <c r="J1512" i="1"/>
  <c r="AA1512" i="1" s="1"/>
  <c r="J1514" i="1"/>
  <c r="AA1514" i="1" s="1"/>
  <c r="J1517" i="1"/>
  <c r="AA1517" i="1" s="1"/>
  <c r="J1522" i="1"/>
  <c r="AA1522" i="1" s="1"/>
  <c r="J1524" i="1"/>
  <c r="AA1524" i="1" s="1"/>
  <c r="J1526" i="1"/>
  <c r="AA1526" i="1" s="1"/>
  <c r="J1528" i="1"/>
  <c r="AA1528" i="1" s="1"/>
  <c r="J1530" i="1"/>
  <c r="J1534" i="1"/>
  <c r="AA1534" i="1" s="1"/>
  <c r="J1536" i="1"/>
  <c r="AA1536" i="1" s="1"/>
  <c r="J1538" i="1"/>
  <c r="AA1538" i="1" s="1"/>
  <c r="J1540" i="1"/>
  <c r="J1543" i="1"/>
  <c r="AA1543" i="1" s="1"/>
  <c r="J1545" i="1"/>
  <c r="AA1545" i="1" s="1"/>
  <c r="J1548" i="1"/>
  <c r="AA1548" i="1" s="1"/>
  <c r="J1550" i="1"/>
  <c r="AA1550" i="1" s="1"/>
  <c r="J1552" i="1"/>
  <c r="AA1552" i="1" s="1"/>
  <c r="J1554" i="1"/>
  <c r="AA1554" i="1" s="1"/>
  <c r="J1556" i="1"/>
  <c r="AA1556" i="1" s="1"/>
  <c r="J1559" i="1"/>
  <c r="AA1559" i="1" s="1"/>
  <c r="J1560" i="1"/>
  <c r="AA1560" i="1" s="1"/>
  <c r="J1561" i="1"/>
  <c r="J1562" i="1"/>
  <c r="AA1562" i="1" s="1"/>
  <c r="J1563" i="1"/>
  <c r="AA1563" i="1" s="1"/>
  <c r="J1564" i="1"/>
  <c r="AA1564" i="1" s="1"/>
  <c r="J1566" i="1"/>
  <c r="AA1566" i="1" s="1"/>
  <c r="J1567" i="1"/>
  <c r="AA1567" i="1" s="1"/>
  <c r="J1568" i="1"/>
  <c r="AA1568" i="1" s="1"/>
  <c r="J1569" i="1"/>
  <c r="AA1569" i="1" s="1"/>
  <c r="J1570" i="1"/>
  <c r="AA1570" i="1" s="1"/>
  <c r="J1571" i="1"/>
  <c r="AA1571" i="1" s="1"/>
  <c r="J1573" i="1"/>
  <c r="AA1573" i="1" s="1"/>
  <c r="AJ1572" i="1" s="1"/>
  <c r="J1576" i="1"/>
  <c r="AA1576" i="1" s="1"/>
  <c r="AJ1575" i="1" s="1"/>
  <c r="J1578" i="1"/>
  <c r="AA1578" i="1" s="1"/>
  <c r="J1579" i="1"/>
  <c r="J1580" i="1"/>
  <c r="AA1580" i="1" s="1"/>
  <c r="J1581" i="1"/>
  <c r="AA1581" i="1" s="1"/>
  <c r="J1582" i="1"/>
  <c r="AA1582" i="1" s="1"/>
  <c r="J1583" i="1"/>
  <c r="L1464" i="1"/>
  <c r="L1463" i="1" s="1"/>
  <c r="L1467" i="1"/>
  <c r="L1466" i="1" s="1"/>
  <c r="L1470" i="1"/>
  <c r="L1472" i="1"/>
  <c r="L1475" i="1"/>
  <c r="L1477" i="1"/>
  <c r="L1479" i="1"/>
  <c r="L1482" i="1"/>
  <c r="L1481" i="1" s="1"/>
  <c r="L1485" i="1"/>
  <c r="L1487" i="1"/>
  <c r="L1489" i="1"/>
  <c r="L1491" i="1"/>
  <c r="L1493" i="1"/>
  <c r="L1495" i="1"/>
  <c r="L1497" i="1"/>
  <c r="L1499" i="1"/>
  <c r="L1501" i="1"/>
  <c r="L1503" i="1"/>
  <c r="L1505" i="1"/>
  <c r="L1508" i="1"/>
  <c r="L1510" i="1"/>
  <c r="L1512" i="1"/>
  <c r="L1514" i="1"/>
  <c r="L1517" i="1"/>
  <c r="L1522" i="1"/>
  <c r="L1524" i="1"/>
  <c r="L1526" i="1"/>
  <c r="L1528" i="1"/>
  <c r="L1530" i="1"/>
  <c r="L1534" i="1"/>
  <c r="L1536" i="1"/>
  <c r="L1538" i="1"/>
  <c r="L1540" i="1"/>
  <c r="L1543" i="1"/>
  <c r="L1545" i="1"/>
  <c r="L1548" i="1"/>
  <c r="L1550" i="1"/>
  <c r="L1552" i="1"/>
  <c r="L1554" i="1"/>
  <c r="L1556" i="1"/>
  <c r="L1559" i="1"/>
  <c r="L1560" i="1"/>
  <c r="L1561" i="1"/>
  <c r="L1562" i="1"/>
  <c r="L1563" i="1"/>
  <c r="L1564" i="1"/>
  <c r="L1566" i="1"/>
  <c r="L1567" i="1"/>
  <c r="L1568" i="1"/>
  <c r="L1569" i="1"/>
  <c r="L1570" i="1"/>
  <c r="L1571" i="1"/>
  <c r="L1573" i="1"/>
  <c r="L1572" i="1" s="1"/>
  <c r="L1576" i="1"/>
  <c r="L1575" i="1" s="1"/>
  <c r="L1578" i="1"/>
  <c r="L1579" i="1"/>
  <c r="L1580" i="1"/>
  <c r="L1581" i="1"/>
  <c r="L1582" i="1"/>
  <c r="L1583" i="1"/>
  <c r="N1464" i="1"/>
  <c r="O1463" i="1" s="1"/>
  <c r="S1463" i="1"/>
  <c r="U1463" i="1"/>
  <c r="W1463" i="1"/>
  <c r="Y1464" i="1"/>
  <c r="AH1463" i="1" s="1"/>
  <c r="Z1464" i="1"/>
  <c r="AI1463" i="1" s="1"/>
  <c r="AE1464" i="1"/>
  <c r="AM1464" i="1" s="1"/>
  <c r="N1467" i="1"/>
  <c r="O1466" i="1" s="1"/>
  <c r="S1466" i="1"/>
  <c r="T1466" i="1"/>
  <c r="U1466" i="1"/>
  <c r="V1466" i="1"/>
  <c r="W1466" i="1"/>
  <c r="Y1467" i="1"/>
  <c r="AH1466" i="1" s="1"/>
  <c r="Z1467" i="1"/>
  <c r="AI1466" i="1" s="1"/>
  <c r="AE1467" i="1"/>
  <c r="AM1467" i="1" s="1"/>
  <c r="N1470" i="1"/>
  <c r="N1472" i="1"/>
  <c r="S1469" i="1"/>
  <c r="U1469" i="1"/>
  <c r="W1469" i="1"/>
  <c r="Y1470" i="1"/>
  <c r="Y1472" i="1"/>
  <c r="Z1470" i="1"/>
  <c r="Z1472" i="1"/>
  <c r="AE1470" i="1"/>
  <c r="AM1470" i="1" s="1"/>
  <c r="AE1472" i="1"/>
  <c r="AM1472" i="1" s="1"/>
  <c r="N1475" i="1"/>
  <c r="N1477" i="1"/>
  <c r="Q1474" i="1"/>
  <c r="U1474" i="1"/>
  <c r="W1474" i="1"/>
  <c r="Y1475" i="1"/>
  <c r="Y1477" i="1"/>
  <c r="Y1479" i="1"/>
  <c r="Z1475" i="1"/>
  <c r="Z1477" i="1"/>
  <c r="Z1479" i="1"/>
  <c r="AE1475" i="1"/>
  <c r="AM1475" i="1" s="1"/>
  <c r="AE1477" i="1"/>
  <c r="AM1477" i="1" s="1"/>
  <c r="AE1479" i="1"/>
  <c r="AM1479" i="1" s="1"/>
  <c r="N1482" i="1"/>
  <c r="O1481" i="1" s="1"/>
  <c r="Q1481" i="1"/>
  <c r="U1481" i="1"/>
  <c r="W1481" i="1"/>
  <c r="Y1482" i="1"/>
  <c r="AH1481" i="1" s="1"/>
  <c r="Z1482" i="1"/>
  <c r="AI1481" i="1" s="1"/>
  <c r="AE1482" i="1"/>
  <c r="AM1482" i="1" s="1"/>
  <c r="N1485" i="1"/>
  <c r="N1487" i="1"/>
  <c r="N1489" i="1"/>
  <c r="N1491" i="1"/>
  <c r="N1493" i="1"/>
  <c r="N1495" i="1"/>
  <c r="N1497" i="1"/>
  <c r="N1499" i="1"/>
  <c r="N1501" i="1"/>
  <c r="N1503" i="1"/>
  <c r="Q1484" i="1"/>
  <c r="U1484" i="1"/>
  <c r="W1484" i="1"/>
  <c r="Y1485" i="1"/>
  <c r="Y1487" i="1"/>
  <c r="Y1489" i="1"/>
  <c r="Y1491" i="1"/>
  <c r="Y1493" i="1"/>
  <c r="Y1495" i="1"/>
  <c r="Y1497" i="1"/>
  <c r="Y1499" i="1"/>
  <c r="Y1501" i="1"/>
  <c r="Y1503" i="1"/>
  <c r="Y1505" i="1"/>
  <c r="Z1485" i="1"/>
  <c r="Z1487" i="1"/>
  <c r="Z1489" i="1"/>
  <c r="Z1491" i="1"/>
  <c r="Z1493" i="1"/>
  <c r="Z1495" i="1"/>
  <c r="Z1497" i="1"/>
  <c r="Z1499" i="1"/>
  <c r="Z1501" i="1"/>
  <c r="Z1503" i="1"/>
  <c r="Z1505" i="1"/>
  <c r="AE1485" i="1"/>
  <c r="AM1485" i="1" s="1"/>
  <c r="AE1487" i="1"/>
  <c r="AM1487" i="1" s="1"/>
  <c r="AE1489" i="1"/>
  <c r="AM1489" i="1" s="1"/>
  <c r="AE1491" i="1"/>
  <c r="AM1491" i="1" s="1"/>
  <c r="AE1493" i="1"/>
  <c r="AM1493" i="1" s="1"/>
  <c r="AE1495" i="1"/>
  <c r="AM1495" i="1" s="1"/>
  <c r="AE1497" i="1"/>
  <c r="AM1497" i="1" s="1"/>
  <c r="AE1499" i="1"/>
  <c r="AM1499" i="1" s="1"/>
  <c r="AE1501" i="1"/>
  <c r="AM1501" i="1" s="1"/>
  <c r="AE1503" i="1"/>
  <c r="AM1503" i="1" s="1"/>
  <c r="AE1505" i="1"/>
  <c r="AM1505" i="1" s="1"/>
  <c r="N1508" i="1"/>
  <c r="N1510" i="1"/>
  <c r="N1512" i="1"/>
  <c r="Q1507" i="1"/>
  <c r="U1507" i="1"/>
  <c r="W1507" i="1"/>
  <c r="Y1508" i="1"/>
  <c r="Y1510" i="1"/>
  <c r="Y1512" i="1"/>
  <c r="Y1514" i="1"/>
  <c r="Z1508" i="1"/>
  <c r="Z1510" i="1"/>
  <c r="Z1512" i="1"/>
  <c r="Z1514" i="1"/>
  <c r="AE1508" i="1"/>
  <c r="AM1508" i="1" s="1"/>
  <c r="AE1510" i="1"/>
  <c r="AM1510" i="1" s="1"/>
  <c r="AE1512" i="1"/>
  <c r="AM1512" i="1" s="1"/>
  <c r="AE1514" i="1"/>
  <c r="AM1514" i="1" s="1"/>
  <c r="N1517" i="1"/>
  <c r="N1522" i="1"/>
  <c r="N1524" i="1"/>
  <c r="N1526" i="1"/>
  <c r="N1528" i="1"/>
  <c r="N1530" i="1"/>
  <c r="N1534" i="1"/>
  <c r="N1536" i="1"/>
  <c r="N1538" i="1"/>
  <c r="Q1516" i="1"/>
  <c r="U1516" i="1"/>
  <c r="W1516" i="1"/>
  <c r="Y1517" i="1"/>
  <c r="Y1522" i="1"/>
  <c r="Y1524" i="1"/>
  <c r="Y1526" i="1"/>
  <c r="Y1528" i="1"/>
  <c r="Y1530" i="1"/>
  <c r="Y1534" i="1"/>
  <c r="Y1536" i="1"/>
  <c r="Y1538" i="1"/>
  <c r="Y1540" i="1"/>
  <c r="Z1517" i="1"/>
  <c r="Z1522" i="1"/>
  <c r="Z1524" i="1"/>
  <c r="Z1526" i="1"/>
  <c r="Z1528" i="1"/>
  <c r="Z1530" i="1"/>
  <c r="Z1534" i="1"/>
  <c r="Z1536" i="1"/>
  <c r="Z1538" i="1"/>
  <c r="Z1540" i="1"/>
  <c r="AE1517" i="1"/>
  <c r="AM1517" i="1" s="1"/>
  <c r="AE1522" i="1"/>
  <c r="AM1522" i="1" s="1"/>
  <c r="AE1524" i="1"/>
  <c r="AM1524" i="1" s="1"/>
  <c r="AE1526" i="1"/>
  <c r="AM1526" i="1" s="1"/>
  <c r="AE1528" i="1"/>
  <c r="AM1528" i="1" s="1"/>
  <c r="AE1530" i="1"/>
  <c r="AM1530" i="1" s="1"/>
  <c r="AE1534" i="1"/>
  <c r="AM1534" i="1" s="1"/>
  <c r="AE1536" i="1"/>
  <c r="AM1536" i="1" s="1"/>
  <c r="AE1538" i="1"/>
  <c r="AM1538" i="1" s="1"/>
  <c r="AE1540" i="1"/>
  <c r="AM1540" i="1" s="1"/>
  <c r="N1543" i="1"/>
  <c r="N1545" i="1"/>
  <c r="Q1542" i="1"/>
  <c r="U1542" i="1"/>
  <c r="W1542" i="1"/>
  <c r="Y1543" i="1"/>
  <c r="Y1545" i="1"/>
  <c r="Z1543" i="1"/>
  <c r="Z1545" i="1"/>
  <c r="AE1543" i="1"/>
  <c r="AM1543" i="1" s="1"/>
  <c r="AE1545" i="1"/>
  <c r="AM1545" i="1" s="1"/>
  <c r="N1548" i="1"/>
  <c r="N1550" i="1"/>
  <c r="N1552" i="1"/>
  <c r="N1554" i="1"/>
  <c r="N1556" i="1"/>
  <c r="S1547" i="1"/>
  <c r="U1547" i="1"/>
  <c r="W1547" i="1"/>
  <c r="Y1548" i="1"/>
  <c r="Y1550" i="1"/>
  <c r="Y1552" i="1"/>
  <c r="Y1554" i="1"/>
  <c r="Y1556" i="1"/>
  <c r="Z1548" i="1"/>
  <c r="Z1550" i="1"/>
  <c r="Z1552" i="1"/>
  <c r="Z1554" i="1"/>
  <c r="Z1556" i="1"/>
  <c r="AE1548" i="1"/>
  <c r="AM1548" i="1" s="1"/>
  <c r="AE1550" i="1"/>
  <c r="AM1550" i="1" s="1"/>
  <c r="AE1552" i="1"/>
  <c r="AM1552" i="1" s="1"/>
  <c r="AE1554" i="1"/>
  <c r="AM1554" i="1" s="1"/>
  <c r="AE1556" i="1"/>
  <c r="AM1556" i="1" s="1"/>
  <c r="N1559" i="1"/>
  <c r="N1560" i="1"/>
  <c r="N1561" i="1"/>
  <c r="N1562" i="1"/>
  <c r="N1563" i="1"/>
  <c r="N1564" i="1"/>
  <c r="S1558" i="1"/>
  <c r="U1558" i="1"/>
  <c r="W1558" i="1"/>
  <c r="Y1559" i="1"/>
  <c r="Y1560" i="1"/>
  <c r="Y1561" i="1"/>
  <c r="Y1562" i="1"/>
  <c r="Y1563" i="1"/>
  <c r="Y1564" i="1"/>
  <c r="Z1559" i="1"/>
  <c r="Z1560" i="1"/>
  <c r="Z1561" i="1"/>
  <c r="Z1562" i="1"/>
  <c r="Z1563" i="1"/>
  <c r="Z1564" i="1"/>
  <c r="AE1559" i="1"/>
  <c r="AM1559" i="1" s="1"/>
  <c r="AE1560" i="1"/>
  <c r="AM1560" i="1" s="1"/>
  <c r="AE1561" i="1"/>
  <c r="AM1561" i="1" s="1"/>
  <c r="AE1562" i="1"/>
  <c r="AM1562" i="1" s="1"/>
  <c r="AE1563" i="1"/>
  <c r="AM1563" i="1" s="1"/>
  <c r="AE1564" i="1"/>
  <c r="AM1564" i="1" s="1"/>
  <c r="N1566" i="1"/>
  <c r="N1567" i="1"/>
  <c r="N1568" i="1"/>
  <c r="N1569" i="1"/>
  <c r="N1570" i="1"/>
  <c r="N1571" i="1"/>
  <c r="S1565" i="1"/>
  <c r="U1565" i="1"/>
  <c r="W1565" i="1"/>
  <c r="Y1566" i="1"/>
  <c r="Y1567" i="1"/>
  <c r="Y1568" i="1"/>
  <c r="Y1569" i="1"/>
  <c r="Y1570" i="1"/>
  <c r="Y1571" i="1"/>
  <c r="Z1566" i="1"/>
  <c r="Z1567" i="1"/>
  <c r="Z1568" i="1"/>
  <c r="Z1569" i="1"/>
  <c r="Z1570" i="1"/>
  <c r="Z1571" i="1"/>
  <c r="AE1566" i="1"/>
  <c r="AM1566" i="1" s="1"/>
  <c r="AE1567" i="1"/>
  <c r="AM1567" i="1" s="1"/>
  <c r="AE1568" i="1"/>
  <c r="AM1568" i="1" s="1"/>
  <c r="AE1569" i="1"/>
  <c r="AM1569" i="1" s="1"/>
  <c r="AE1570" i="1"/>
  <c r="AM1570" i="1" s="1"/>
  <c r="AE1571" i="1"/>
  <c r="AM1571" i="1" s="1"/>
  <c r="Q1572" i="1"/>
  <c r="S1572" i="1"/>
  <c r="U1572" i="1"/>
  <c r="W1572" i="1"/>
  <c r="Y1573" i="1"/>
  <c r="AH1572" i="1" s="1"/>
  <c r="Z1573" i="1"/>
  <c r="AI1572" i="1" s="1"/>
  <c r="AE1573" i="1"/>
  <c r="AM1573" i="1" s="1"/>
  <c r="N1576" i="1"/>
  <c r="O1575" i="1" s="1"/>
  <c r="Q1575" i="1"/>
  <c r="S1575" i="1"/>
  <c r="W1575" i="1"/>
  <c r="Y1576" i="1"/>
  <c r="AH1575" i="1" s="1"/>
  <c r="Z1576" i="1"/>
  <c r="AI1575" i="1" s="1"/>
  <c r="AE1576" i="1"/>
  <c r="AM1576" i="1" s="1"/>
  <c r="Q1577" i="1"/>
  <c r="S1577" i="1"/>
  <c r="U1577" i="1"/>
  <c r="W1577" i="1"/>
  <c r="Y1578" i="1"/>
  <c r="Y1579" i="1"/>
  <c r="Y1580" i="1"/>
  <c r="Y1581" i="1"/>
  <c r="Y1582" i="1"/>
  <c r="Y1583" i="1"/>
  <c r="Z1578" i="1"/>
  <c r="Z1579" i="1"/>
  <c r="Z1580" i="1"/>
  <c r="Z1581" i="1"/>
  <c r="Z1582" i="1"/>
  <c r="Z1583" i="1"/>
  <c r="AE1578" i="1"/>
  <c r="AM1578" i="1" s="1"/>
  <c r="AE1579" i="1"/>
  <c r="AM1579" i="1" s="1"/>
  <c r="AE1580" i="1"/>
  <c r="AM1580" i="1" s="1"/>
  <c r="AE1581" i="1"/>
  <c r="AM1581" i="1" s="1"/>
  <c r="AE1582" i="1"/>
  <c r="AM1582" i="1" s="1"/>
  <c r="AE1583" i="1"/>
  <c r="AM1583" i="1" s="1"/>
  <c r="AD1586" i="1"/>
  <c r="H1586" i="1" s="1"/>
  <c r="AD1588" i="1"/>
  <c r="H1588" i="1" s="1"/>
  <c r="AD1591" i="1"/>
  <c r="AD1594" i="1"/>
  <c r="H1594" i="1" s="1"/>
  <c r="H1593" i="1" s="1"/>
  <c r="Q1593" i="1" s="1"/>
  <c r="AD1597" i="1"/>
  <c r="H1597" i="1" s="1"/>
  <c r="AD1599" i="1"/>
  <c r="H1599" i="1" s="1"/>
  <c r="AD1601" i="1"/>
  <c r="AD1603" i="1"/>
  <c r="H1603" i="1" s="1"/>
  <c r="AD1605" i="1"/>
  <c r="H1605" i="1" s="1"/>
  <c r="AD1608" i="1"/>
  <c r="H1608" i="1" s="1"/>
  <c r="AD1610" i="1"/>
  <c r="AD1612" i="1"/>
  <c r="H1612" i="1" s="1"/>
  <c r="AD1614" i="1"/>
  <c r="H1614" i="1" s="1"/>
  <c r="AD1616" i="1"/>
  <c r="AD1618" i="1"/>
  <c r="H1618" i="1" s="1"/>
  <c r="AD1621" i="1"/>
  <c r="H1621" i="1" s="1"/>
  <c r="H1620" i="1" s="1"/>
  <c r="AD1624" i="1"/>
  <c r="H1624" i="1" s="1"/>
  <c r="AD1626" i="1"/>
  <c r="AD1628" i="1"/>
  <c r="H1628" i="1" s="1"/>
  <c r="AD1630" i="1"/>
  <c r="H1630" i="1" s="1"/>
  <c r="AD1632" i="1"/>
  <c r="AD1634" i="1"/>
  <c r="H1634" i="1" s="1"/>
  <c r="AD1636" i="1"/>
  <c r="H1636" i="1" s="1"/>
  <c r="AD1638" i="1"/>
  <c r="H1638" i="1" s="1"/>
  <c r="AD1640" i="1"/>
  <c r="AD1642" i="1"/>
  <c r="H1642" i="1" s="1"/>
  <c r="AD1644" i="1"/>
  <c r="H1644" i="1" s="1"/>
  <c r="AD1646" i="1"/>
  <c r="H1646" i="1" s="1"/>
  <c r="AD1648" i="1"/>
  <c r="H1648" i="1" s="1"/>
  <c r="AD1650" i="1"/>
  <c r="H1650" i="1" s="1"/>
  <c r="AD1652" i="1"/>
  <c r="H1652" i="1" s="1"/>
  <c r="AD1654" i="1"/>
  <c r="H1654" i="1" s="1"/>
  <c r="AD1657" i="1"/>
  <c r="AD1660" i="1"/>
  <c r="H1660" i="1" s="1"/>
  <c r="AD1662" i="1"/>
  <c r="H1662" i="1" s="1"/>
  <c r="AD1664" i="1"/>
  <c r="H1664" i="1" s="1"/>
  <c r="AD1667" i="1"/>
  <c r="H1667" i="1" s="1"/>
  <c r="AD1670" i="1"/>
  <c r="H1670" i="1" s="1"/>
  <c r="AD1672" i="1"/>
  <c r="H1672" i="1" s="1"/>
  <c r="AD1674" i="1"/>
  <c r="H1674" i="1" s="1"/>
  <c r="AD1676" i="1"/>
  <c r="H1676" i="1" s="1"/>
  <c r="AD1678" i="1"/>
  <c r="H1678" i="1" s="1"/>
  <c r="AD1682" i="1"/>
  <c r="H1682" i="1" s="1"/>
  <c r="AD1684" i="1"/>
  <c r="H1684" i="1" s="1"/>
  <c r="AD1686" i="1"/>
  <c r="H1686" i="1" s="1"/>
  <c r="AD1688" i="1"/>
  <c r="H1688" i="1" s="1"/>
  <c r="AD1691" i="1"/>
  <c r="H1691" i="1" s="1"/>
  <c r="AD1693" i="1"/>
  <c r="H1693" i="1" s="1"/>
  <c r="AD1696" i="1"/>
  <c r="H1696" i="1" s="1"/>
  <c r="AD1698" i="1"/>
  <c r="H1698" i="1" s="1"/>
  <c r="AD1700" i="1"/>
  <c r="H1700" i="1" s="1"/>
  <c r="AD1702" i="1"/>
  <c r="H1702" i="1" s="1"/>
  <c r="AD1704" i="1"/>
  <c r="H1704" i="1" s="1"/>
  <c r="AD1707" i="1"/>
  <c r="H1707" i="1" s="1"/>
  <c r="AD1708" i="1"/>
  <c r="H1708" i="1" s="1"/>
  <c r="AD1709" i="1"/>
  <c r="AD1710" i="1"/>
  <c r="H1710" i="1" s="1"/>
  <c r="AD1711" i="1"/>
  <c r="H1711" i="1" s="1"/>
  <c r="AD1712" i="1"/>
  <c r="H1712" i="1" s="1"/>
  <c r="AD1713" i="1"/>
  <c r="AL1713" i="1" s="1"/>
  <c r="AD1715" i="1"/>
  <c r="H1715" i="1" s="1"/>
  <c r="AD1716" i="1"/>
  <c r="H1716" i="1" s="1"/>
  <c r="AD1717" i="1"/>
  <c r="AD1718" i="1"/>
  <c r="H1718" i="1" s="1"/>
  <c r="AD1719" i="1"/>
  <c r="H1719" i="1" s="1"/>
  <c r="AD1720" i="1"/>
  <c r="H1720" i="1" s="1"/>
  <c r="AD1721" i="1"/>
  <c r="AD1723" i="1"/>
  <c r="H1723" i="1" s="1"/>
  <c r="H1722" i="1" s="1"/>
  <c r="AD1726" i="1"/>
  <c r="H1726" i="1" s="1"/>
  <c r="H1725" i="1" s="1"/>
  <c r="U1725" i="1" s="1"/>
  <c r="AD1728" i="1"/>
  <c r="H1728" i="1" s="1"/>
  <c r="AD1729" i="1"/>
  <c r="H1729" i="1" s="1"/>
  <c r="AD1730" i="1"/>
  <c r="H1730" i="1" s="1"/>
  <c r="AD1731" i="1"/>
  <c r="H1731" i="1" s="1"/>
  <c r="AD1732" i="1"/>
  <c r="H1732" i="1" s="1"/>
  <c r="AD1733" i="1"/>
  <c r="H1733" i="1" s="1"/>
  <c r="J1586" i="1"/>
  <c r="AA1586" i="1" s="1"/>
  <c r="J1588" i="1"/>
  <c r="AA1588" i="1" s="1"/>
  <c r="J1591" i="1"/>
  <c r="AA1591" i="1" s="1"/>
  <c r="AJ1590" i="1" s="1"/>
  <c r="J1594" i="1"/>
  <c r="AA1594" i="1" s="1"/>
  <c r="AJ1593" i="1" s="1"/>
  <c r="J1597" i="1"/>
  <c r="J1599" i="1"/>
  <c r="AA1599" i="1" s="1"/>
  <c r="J1601" i="1"/>
  <c r="J1603" i="1"/>
  <c r="AA1603" i="1" s="1"/>
  <c r="J1605" i="1"/>
  <c r="J1608" i="1"/>
  <c r="AA1608" i="1" s="1"/>
  <c r="J1610" i="1"/>
  <c r="AA1610" i="1" s="1"/>
  <c r="J1612" i="1"/>
  <c r="AA1612" i="1" s="1"/>
  <c r="J1614" i="1"/>
  <c r="AA1614" i="1" s="1"/>
  <c r="J1616" i="1"/>
  <c r="AA1616" i="1" s="1"/>
  <c r="J1618" i="1"/>
  <c r="AA1618" i="1" s="1"/>
  <c r="J1621" i="1"/>
  <c r="AA1621" i="1" s="1"/>
  <c r="AJ1620" i="1" s="1"/>
  <c r="J1624" i="1"/>
  <c r="J1626" i="1"/>
  <c r="AA1626" i="1" s="1"/>
  <c r="J1628" i="1"/>
  <c r="AA1628" i="1" s="1"/>
  <c r="J1630" i="1"/>
  <c r="J1632" i="1"/>
  <c r="AA1632" i="1" s="1"/>
  <c r="J1634" i="1"/>
  <c r="AA1634" i="1" s="1"/>
  <c r="J1636" i="1"/>
  <c r="AA1636" i="1" s="1"/>
  <c r="J1638" i="1"/>
  <c r="J1640" i="1"/>
  <c r="AA1640" i="1" s="1"/>
  <c r="J1642" i="1"/>
  <c r="AA1642" i="1" s="1"/>
  <c r="J1644" i="1"/>
  <c r="J1646" i="1"/>
  <c r="J1648" i="1"/>
  <c r="AA1648" i="1" s="1"/>
  <c r="J1650" i="1"/>
  <c r="AA1650" i="1" s="1"/>
  <c r="J1652" i="1"/>
  <c r="AA1652" i="1" s="1"/>
  <c r="J1654" i="1"/>
  <c r="J1657" i="1"/>
  <c r="AA1657" i="1" s="1"/>
  <c r="J1660" i="1"/>
  <c r="AA1660" i="1" s="1"/>
  <c r="J1662" i="1"/>
  <c r="J1664" i="1"/>
  <c r="AA1664" i="1" s="1"/>
  <c r="J1667" i="1"/>
  <c r="AA1667" i="1" s="1"/>
  <c r="J1670" i="1"/>
  <c r="AA1670" i="1" s="1"/>
  <c r="J1672" i="1"/>
  <c r="J1674" i="1"/>
  <c r="AA1674" i="1" s="1"/>
  <c r="J1676" i="1"/>
  <c r="AA1676" i="1" s="1"/>
  <c r="J1678" i="1"/>
  <c r="AA1678" i="1" s="1"/>
  <c r="J1682" i="1"/>
  <c r="J1684" i="1"/>
  <c r="AA1684" i="1" s="1"/>
  <c r="J1686" i="1"/>
  <c r="AA1686" i="1" s="1"/>
  <c r="J1688" i="1"/>
  <c r="AA1688" i="1" s="1"/>
  <c r="J1691" i="1"/>
  <c r="J1693" i="1"/>
  <c r="AA1693" i="1" s="1"/>
  <c r="J1696" i="1"/>
  <c r="AA1696" i="1" s="1"/>
  <c r="J1698" i="1"/>
  <c r="J1700" i="1"/>
  <c r="AA1700" i="1" s="1"/>
  <c r="J1702" i="1"/>
  <c r="AA1702" i="1" s="1"/>
  <c r="J1704" i="1"/>
  <c r="AA1704" i="1" s="1"/>
  <c r="J1707" i="1"/>
  <c r="AA1707" i="1" s="1"/>
  <c r="J1708" i="1"/>
  <c r="AA1708" i="1" s="1"/>
  <c r="J1709" i="1"/>
  <c r="AA1709" i="1" s="1"/>
  <c r="J1710" i="1"/>
  <c r="AA1710" i="1" s="1"/>
  <c r="J1711" i="1"/>
  <c r="AA1711" i="1" s="1"/>
  <c r="J1712" i="1"/>
  <c r="AA1712" i="1" s="1"/>
  <c r="J1713" i="1"/>
  <c r="AA1713" i="1" s="1"/>
  <c r="J1715" i="1"/>
  <c r="AA1715" i="1" s="1"/>
  <c r="J1716" i="1"/>
  <c r="J1717" i="1"/>
  <c r="J1718" i="1"/>
  <c r="J1719" i="1"/>
  <c r="AA1719" i="1" s="1"/>
  <c r="J1720" i="1"/>
  <c r="J1721" i="1"/>
  <c r="J1723" i="1"/>
  <c r="J1726" i="1"/>
  <c r="AA1726" i="1" s="1"/>
  <c r="AJ1725" i="1" s="1"/>
  <c r="J1728" i="1"/>
  <c r="AA1728" i="1" s="1"/>
  <c r="J1729" i="1"/>
  <c r="AA1729" i="1" s="1"/>
  <c r="J1730" i="1"/>
  <c r="J1731" i="1"/>
  <c r="AA1731" i="1" s="1"/>
  <c r="J1732" i="1"/>
  <c r="AA1732" i="1" s="1"/>
  <c r="J1733" i="1"/>
  <c r="AA1733" i="1" s="1"/>
  <c r="L1586" i="1"/>
  <c r="L1588" i="1"/>
  <c r="L1591" i="1"/>
  <c r="L1590" i="1" s="1"/>
  <c r="L1594" i="1"/>
  <c r="L1593" i="1" s="1"/>
  <c r="L1597" i="1"/>
  <c r="L1599" i="1"/>
  <c r="L1601" i="1"/>
  <c r="L1603" i="1"/>
  <c r="L1605" i="1"/>
  <c r="L1608" i="1"/>
  <c r="L1610" i="1"/>
  <c r="L1612" i="1"/>
  <c r="L1614" i="1"/>
  <c r="L1616" i="1"/>
  <c r="L1618" i="1"/>
  <c r="L1621" i="1"/>
  <c r="L1620" i="1" s="1"/>
  <c r="L1624" i="1"/>
  <c r="L1626" i="1"/>
  <c r="L1628" i="1"/>
  <c r="L1630" i="1"/>
  <c r="L1632" i="1"/>
  <c r="L1634" i="1"/>
  <c r="L1636" i="1"/>
  <c r="L1638" i="1"/>
  <c r="L1640" i="1"/>
  <c r="L1642" i="1"/>
  <c r="L1644" i="1"/>
  <c r="L1646" i="1"/>
  <c r="L1648" i="1"/>
  <c r="L1650" i="1"/>
  <c r="L1652" i="1"/>
  <c r="L1654" i="1"/>
  <c r="L1657" i="1"/>
  <c r="L1660" i="1"/>
  <c r="L1662" i="1"/>
  <c r="L1664" i="1"/>
  <c r="L1667" i="1"/>
  <c r="L1670" i="1"/>
  <c r="L1672" i="1"/>
  <c r="L1674" i="1"/>
  <c r="L1676" i="1"/>
  <c r="L1678" i="1"/>
  <c r="L1682" i="1"/>
  <c r="L1684" i="1"/>
  <c r="L1686" i="1"/>
  <c r="L1688" i="1"/>
  <c r="L1691" i="1"/>
  <c r="L1693" i="1"/>
  <c r="L1696" i="1"/>
  <c r="L1698" i="1"/>
  <c r="L1700" i="1"/>
  <c r="L1702" i="1"/>
  <c r="L1704" i="1"/>
  <c r="L1707" i="1"/>
  <c r="L1708" i="1"/>
  <c r="L1709" i="1"/>
  <c r="L1710" i="1"/>
  <c r="L1711" i="1"/>
  <c r="L1712" i="1"/>
  <c r="L1713" i="1"/>
  <c r="L1715" i="1"/>
  <c r="L1716" i="1"/>
  <c r="L1717" i="1"/>
  <c r="L1718" i="1"/>
  <c r="L1719" i="1"/>
  <c r="L1720" i="1"/>
  <c r="L1721" i="1"/>
  <c r="L1723" i="1"/>
  <c r="L1722" i="1" s="1"/>
  <c r="L1726" i="1"/>
  <c r="L1725" i="1" s="1"/>
  <c r="L1728" i="1"/>
  <c r="L1729" i="1"/>
  <c r="L1730" i="1"/>
  <c r="L1731" i="1"/>
  <c r="L1732" i="1"/>
  <c r="L1733" i="1"/>
  <c r="N1586" i="1"/>
  <c r="N1588" i="1"/>
  <c r="S1585" i="1"/>
  <c r="U1585" i="1"/>
  <c r="W1585" i="1"/>
  <c r="Y1586" i="1"/>
  <c r="Y1588" i="1"/>
  <c r="Z1586" i="1"/>
  <c r="Z1588" i="1"/>
  <c r="AE1586" i="1"/>
  <c r="AM1586" i="1" s="1"/>
  <c r="AE1588" i="1"/>
  <c r="AM1588" i="1" s="1"/>
  <c r="N1591" i="1"/>
  <c r="O1590" i="1" s="1"/>
  <c r="S1590" i="1"/>
  <c r="U1590" i="1"/>
  <c r="W1590" i="1"/>
  <c r="Y1591" i="1"/>
  <c r="AH1590" i="1" s="1"/>
  <c r="Z1591" i="1"/>
  <c r="AI1590" i="1" s="1"/>
  <c r="AE1591" i="1"/>
  <c r="AM1591" i="1" s="1"/>
  <c r="N1594" i="1"/>
  <c r="O1593" i="1" s="1"/>
  <c r="S1593" i="1"/>
  <c r="U1593" i="1"/>
  <c r="V1593" i="1"/>
  <c r="W1593" i="1"/>
  <c r="Y1594" i="1"/>
  <c r="AH1593" i="1" s="1"/>
  <c r="Z1594" i="1"/>
  <c r="AI1593" i="1" s="1"/>
  <c r="AE1594" i="1"/>
  <c r="AM1594" i="1" s="1"/>
  <c r="N1597" i="1"/>
  <c r="N1599" i="1"/>
  <c r="N1601" i="1"/>
  <c r="N1603" i="1"/>
  <c r="N1605" i="1"/>
  <c r="S1596" i="1"/>
  <c r="U1596" i="1"/>
  <c r="W1596" i="1"/>
  <c r="Y1597" i="1"/>
  <c r="Y1599" i="1"/>
  <c r="Y1601" i="1"/>
  <c r="Y1603" i="1"/>
  <c r="Y1605" i="1"/>
  <c r="Z1597" i="1"/>
  <c r="Z1599" i="1"/>
  <c r="Z1601" i="1"/>
  <c r="Z1603" i="1"/>
  <c r="Z1605" i="1"/>
  <c r="AE1597" i="1"/>
  <c r="AM1597" i="1" s="1"/>
  <c r="AE1599" i="1"/>
  <c r="AM1599" i="1" s="1"/>
  <c r="AE1601" i="1"/>
  <c r="AM1601" i="1" s="1"/>
  <c r="AE1603" i="1"/>
  <c r="AM1603" i="1" s="1"/>
  <c r="AE1605" i="1"/>
  <c r="AM1605" i="1" s="1"/>
  <c r="N1608" i="1"/>
  <c r="N1610" i="1"/>
  <c r="N1612" i="1"/>
  <c r="N1614" i="1"/>
  <c r="N1616" i="1"/>
  <c r="Q1607" i="1"/>
  <c r="U1607" i="1"/>
  <c r="W1607" i="1"/>
  <c r="Y1608" i="1"/>
  <c r="Y1610" i="1"/>
  <c r="Y1612" i="1"/>
  <c r="Y1614" i="1"/>
  <c r="Y1616" i="1"/>
  <c r="Y1618" i="1"/>
  <c r="Z1608" i="1"/>
  <c r="Z1610" i="1"/>
  <c r="Z1612" i="1"/>
  <c r="Z1614" i="1"/>
  <c r="Z1616" i="1"/>
  <c r="Z1618" i="1"/>
  <c r="AE1608" i="1"/>
  <c r="AM1608" i="1" s="1"/>
  <c r="AE1610" i="1"/>
  <c r="AM1610" i="1" s="1"/>
  <c r="AE1612" i="1"/>
  <c r="AM1612" i="1" s="1"/>
  <c r="AE1614" i="1"/>
  <c r="AM1614" i="1" s="1"/>
  <c r="AE1616" i="1"/>
  <c r="AM1616" i="1" s="1"/>
  <c r="AE1618" i="1"/>
  <c r="AM1618" i="1" s="1"/>
  <c r="N1621" i="1"/>
  <c r="O1620" i="1" s="1"/>
  <c r="Q1620" i="1"/>
  <c r="U1620" i="1"/>
  <c r="W1620" i="1"/>
  <c r="Y1621" i="1"/>
  <c r="AH1620" i="1" s="1"/>
  <c r="Z1621" i="1"/>
  <c r="AI1620" i="1" s="1"/>
  <c r="AE1621" i="1"/>
  <c r="AM1621" i="1" s="1"/>
  <c r="N1624" i="1"/>
  <c r="N1626" i="1"/>
  <c r="N1628" i="1"/>
  <c r="N1630" i="1"/>
  <c r="N1632" i="1"/>
  <c r="N1634" i="1"/>
  <c r="N1636" i="1"/>
  <c r="N1638" i="1"/>
  <c r="N1640" i="1"/>
  <c r="N1642" i="1"/>
  <c r="N1644" i="1"/>
  <c r="N1646" i="1"/>
  <c r="N1648" i="1"/>
  <c r="N1650" i="1"/>
  <c r="N1652" i="1"/>
  <c r="Q1623" i="1"/>
  <c r="U1623" i="1"/>
  <c r="W1623" i="1"/>
  <c r="Y1624" i="1"/>
  <c r="Y1626" i="1"/>
  <c r="Y1628" i="1"/>
  <c r="Y1630" i="1"/>
  <c r="Y1632" i="1"/>
  <c r="Y1634" i="1"/>
  <c r="Y1636" i="1"/>
  <c r="Y1638" i="1"/>
  <c r="Y1640" i="1"/>
  <c r="Y1642" i="1"/>
  <c r="Y1644" i="1"/>
  <c r="Y1646" i="1"/>
  <c r="Y1648" i="1"/>
  <c r="Y1650" i="1"/>
  <c r="Y1652" i="1"/>
  <c r="Y1654" i="1"/>
  <c r="Z1624" i="1"/>
  <c r="Z1626" i="1"/>
  <c r="Z1628" i="1"/>
  <c r="Z1630" i="1"/>
  <c r="Z1632" i="1"/>
  <c r="Z1634" i="1"/>
  <c r="Z1636" i="1"/>
  <c r="Z1638" i="1"/>
  <c r="Z1640" i="1"/>
  <c r="Z1642" i="1"/>
  <c r="Z1644" i="1"/>
  <c r="Z1646" i="1"/>
  <c r="Z1648" i="1"/>
  <c r="Z1650" i="1"/>
  <c r="Z1652" i="1"/>
  <c r="Z1654" i="1"/>
  <c r="AE1624" i="1"/>
  <c r="AM1624" i="1" s="1"/>
  <c r="AE1626" i="1"/>
  <c r="AM1626" i="1" s="1"/>
  <c r="AE1628" i="1"/>
  <c r="AM1628" i="1" s="1"/>
  <c r="AE1630" i="1"/>
  <c r="AM1630" i="1" s="1"/>
  <c r="AE1632" i="1"/>
  <c r="AM1632" i="1" s="1"/>
  <c r="AE1634" i="1"/>
  <c r="AM1634" i="1" s="1"/>
  <c r="AE1636" i="1"/>
  <c r="AM1636" i="1" s="1"/>
  <c r="AE1638" i="1"/>
  <c r="AM1638" i="1" s="1"/>
  <c r="AE1640" i="1"/>
  <c r="AM1640" i="1" s="1"/>
  <c r="AE1642" i="1"/>
  <c r="AM1642" i="1" s="1"/>
  <c r="AE1644" i="1"/>
  <c r="AM1644" i="1" s="1"/>
  <c r="AE1646" i="1"/>
  <c r="AM1646" i="1" s="1"/>
  <c r="AE1648" i="1"/>
  <c r="AM1648" i="1" s="1"/>
  <c r="AE1650" i="1"/>
  <c r="AM1650" i="1" s="1"/>
  <c r="AE1652" i="1"/>
  <c r="AM1652" i="1" s="1"/>
  <c r="AE1654" i="1"/>
  <c r="AM1654" i="1" s="1"/>
  <c r="N1657" i="1"/>
  <c r="N1660" i="1"/>
  <c r="N1662" i="1"/>
  <c r="Q1656" i="1"/>
  <c r="U1656" i="1"/>
  <c r="W1656" i="1"/>
  <c r="Y1657" i="1"/>
  <c r="Y1660" i="1"/>
  <c r="Y1662" i="1"/>
  <c r="Y1664" i="1"/>
  <c r="Z1657" i="1"/>
  <c r="Z1660" i="1"/>
  <c r="Z1662" i="1"/>
  <c r="Z1664" i="1"/>
  <c r="AE1657" i="1"/>
  <c r="AM1657" i="1" s="1"/>
  <c r="AE1660" i="1"/>
  <c r="AM1660" i="1" s="1"/>
  <c r="AE1662" i="1"/>
  <c r="AM1662" i="1" s="1"/>
  <c r="AE1664" i="1"/>
  <c r="AM1664" i="1" s="1"/>
  <c r="N1667" i="1"/>
  <c r="N1670" i="1"/>
  <c r="N1672" i="1"/>
  <c r="N1674" i="1"/>
  <c r="N1676" i="1"/>
  <c r="N1678" i="1"/>
  <c r="N1682" i="1"/>
  <c r="N1684" i="1"/>
  <c r="N1686" i="1"/>
  <c r="Q1666" i="1"/>
  <c r="U1666" i="1"/>
  <c r="W1666" i="1"/>
  <c r="Y1667" i="1"/>
  <c r="Y1670" i="1"/>
  <c r="Y1672" i="1"/>
  <c r="Y1674" i="1"/>
  <c r="Y1676" i="1"/>
  <c r="Y1678" i="1"/>
  <c r="Y1682" i="1"/>
  <c r="Y1684" i="1"/>
  <c r="Y1686" i="1"/>
  <c r="Y1688" i="1"/>
  <c r="Z1667" i="1"/>
  <c r="Z1670" i="1"/>
  <c r="Z1672" i="1"/>
  <c r="Z1674" i="1"/>
  <c r="Z1676" i="1"/>
  <c r="Z1678" i="1"/>
  <c r="Z1682" i="1"/>
  <c r="Z1684" i="1"/>
  <c r="Z1686" i="1"/>
  <c r="Z1688" i="1"/>
  <c r="AE1667" i="1"/>
  <c r="AM1667" i="1" s="1"/>
  <c r="AE1670" i="1"/>
  <c r="AM1670" i="1" s="1"/>
  <c r="AE1672" i="1"/>
  <c r="AM1672" i="1" s="1"/>
  <c r="AE1674" i="1"/>
  <c r="AM1674" i="1" s="1"/>
  <c r="AE1676" i="1"/>
  <c r="AM1676" i="1" s="1"/>
  <c r="AE1678" i="1"/>
  <c r="AM1678" i="1" s="1"/>
  <c r="AE1682" i="1"/>
  <c r="AM1682" i="1" s="1"/>
  <c r="AE1684" i="1"/>
  <c r="AM1684" i="1" s="1"/>
  <c r="AE1686" i="1"/>
  <c r="AM1686" i="1" s="1"/>
  <c r="AE1688" i="1"/>
  <c r="AM1688" i="1" s="1"/>
  <c r="N1691" i="1"/>
  <c r="N1693" i="1"/>
  <c r="Q1690" i="1"/>
  <c r="U1690" i="1"/>
  <c r="W1690" i="1"/>
  <c r="Y1691" i="1"/>
  <c r="Y1693" i="1"/>
  <c r="Z1691" i="1"/>
  <c r="Z1693" i="1"/>
  <c r="AE1691" i="1"/>
  <c r="AM1691" i="1" s="1"/>
  <c r="AE1693" i="1"/>
  <c r="AM1693" i="1" s="1"/>
  <c r="N1696" i="1"/>
  <c r="N1698" i="1"/>
  <c r="N1700" i="1"/>
  <c r="N1702" i="1"/>
  <c r="N1704" i="1"/>
  <c r="S1695" i="1"/>
  <c r="U1695" i="1"/>
  <c r="W1695" i="1"/>
  <c r="Y1696" i="1"/>
  <c r="Y1698" i="1"/>
  <c r="Y1700" i="1"/>
  <c r="Y1702" i="1"/>
  <c r="Y1704" i="1"/>
  <c r="Z1696" i="1"/>
  <c r="Z1698" i="1"/>
  <c r="Z1700" i="1"/>
  <c r="Z1702" i="1"/>
  <c r="Z1704" i="1"/>
  <c r="AE1696" i="1"/>
  <c r="AM1696" i="1" s="1"/>
  <c r="AE1698" i="1"/>
  <c r="AM1698" i="1" s="1"/>
  <c r="AE1700" i="1"/>
  <c r="AM1700" i="1" s="1"/>
  <c r="AE1702" i="1"/>
  <c r="AM1702" i="1" s="1"/>
  <c r="AE1704" i="1"/>
  <c r="AM1704" i="1" s="1"/>
  <c r="N1707" i="1"/>
  <c r="N1708" i="1"/>
  <c r="N1709" i="1"/>
  <c r="N1710" i="1"/>
  <c r="N1711" i="1"/>
  <c r="N1712" i="1"/>
  <c r="N1713" i="1"/>
  <c r="S1706" i="1"/>
  <c r="U1706" i="1"/>
  <c r="W1706" i="1"/>
  <c r="Y1707" i="1"/>
  <c r="Y1708" i="1"/>
  <c r="Y1709" i="1"/>
  <c r="Y1710" i="1"/>
  <c r="Y1711" i="1"/>
  <c r="Y1712" i="1"/>
  <c r="Y1713" i="1"/>
  <c r="Z1707" i="1"/>
  <c r="Z1708" i="1"/>
  <c r="Z1709" i="1"/>
  <c r="Z1710" i="1"/>
  <c r="Z1711" i="1"/>
  <c r="Z1712" i="1"/>
  <c r="Z1713" i="1"/>
  <c r="AE1707" i="1"/>
  <c r="AM1707" i="1" s="1"/>
  <c r="AE1708" i="1"/>
  <c r="AM1708" i="1" s="1"/>
  <c r="AE1709" i="1"/>
  <c r="AM1709" i="1" s="1"/>
  <c r="AE1710" i="1"/>
  <c r="AM1710" i="1" s="1"/>
  <c r="AE1711" i="1"/>
  <c r="AM1711" i="1" s="1"/>
  <c r="AE1712" i="1"/>
  <c r="AM1712" i="1" s="1"/>
  <c r="AE1713" i="1"/>
  <c r="AM1713" i="1" s="1"/>
  <c r="N1715" i="1"/>
  <c r="N1716" i="1"/>
  <c r="N1717" i="1"/>
  <c r="N1718" i="1"/>
  <c r="N1719" i="1"/>
  <c r="N1720" i="1"/>
  <c r="N1721" i="1"/>
  <c r="S1714" i="1"/>
  <c r="U1714" i="1"/>
  <c r="W1714" i="1"/>
  <c r="Y1715" i="1"/>
  <c r="Y1716" i="1"/>
  <c r="Y1717" i="1"/>
  <c r="Y1718" i="1"/>
  <c r="Y1719" i="1"/>
  <c r="Y1720" i="1"/>
  <c r="Y1721" i="1"/>
  <c r="Z1715" i="1"/>
  <c r="Z1716" i="1"/>
  <c r="Z1717" i="1"/>
  <c r="Z1718" i="1"/>
  <c r="Z1719" i="1"/>
  <c r="Z1720" i="1"/>
  <c r="Z1721" i="1"/>
  <c r="AE1715" i="1"/>
  <c r="AM1715" i="1" s="1"/>
  <c r="AE1716" i="1"/>
  <c r="AM1716" i="1" s="1"/>
  <c r="AE1717" i="1"/>
  <c r="AM1717" i="1" s="1"/>
  <c r="AE1718" i="1"/>
  <c r="AM1718" i="1" s="1"/>
  <c r="AE1719" i="1"/>
  <c r="AM1719" i="1" s="1"/>
  <c r="AE1720" i="1"/>
  <c r="AM1720" i="1" s="1"/>
  <c r="AE1721" i="1"/>
  <c r="AM1721" i="1" s="1"/>
  <c r="Q1722" i="1"/>
  <c r="S1722" i="1"/>
  <c r="U1722" i="1"/>
  <c r="W1722" i="1"/>
  <c r="Y1723" i="1"/>
  <c r="AH1722" i="1" s="1"/>
  <c r="Z1723" i="1"/>
  <c r="AI1722" i="1" s="1"/>
  <c r="AE1723" i="1"/>
  <c r="AM1723" i="1" s="1"/>
  <c r="N1726" i="1"/>
  <c r="O1725" i="1" s="1"/>
  <c r="Q1725" i="1"/>
  <c r="S1725" i="1"/>
  <c r="W1725" i="1"/>
  <c r="Y1726" i="1"/>
  <c r="AH1725" i="1" s="1"/>
  <c r="Z1726" i="1"/>
  <c r="AI1725" i="1" s="1"/>
  <c r="AE1726" i="1"/>
  <c r="AM1726" i="1" s="1"/>
  <c r="Q1727" i="1"/>
  <c r="S1727" i="1"/>
  <c r="U1727" i="1"/>
  <c r="W1727" i="1"/>
  <c r="Y1728" i="1"/>
  <c r="Y1729" i="1"/>
  <c r="Y1730" i="1"/>
  <c r="Y1731" i="1"/>
  <c r="Y1732" i="1"/>
  <c r="Y1733" i="1"/>
  <c r="Z1728" i="1"/>
  <c r="Z1729" i="1"/>
  <c r="Z1730" i="1"/>
  <c r="Z1731" i="1"/>
  <c r="Z1732" i="1"/>
  <c r="Z1733" i="1"/>
  <c r="AE1728" i="1"/>
  <c r="AM1728" i="1" s="1"/>
  <c r="AE1729" i="1"/>
  <c r="AM1729" i="1" s="1"/>
  <c r="AE1730" i="1"/>
  <c r="AM1730" i="1" s="1"/>
  <c r="AE1731" i="1"/>
  <c r="AM1731" i="1" s="1"/>
  <c r="AE1732" i="1"/>
  <c r="AM1732" i="1" s="1"/>
  <c r="AE1733" i="1"/>
  <c r="AM1733" i="1" s="1"/>
  <c r="AD1736" i="1"/>
  <c r="AD1738" i="1"/>
  <c r="H1738" i="1" s="1"/>
  <c r="AD1741" i="1"/>
  <c r="H1741" i="1" s="1"/>
  <c r="H1740" i="1" s="1"/>
  <c r="AD1744" i="1"/>
  <c r="H1744" i="1" s="1"/>
  <c r="H1743" i="1" s="1"/>
  <c r="Q1743" i="1" s="1"/>
  <c r="AD1747" i="1"/>
  <c r="AD1749" i="1"/>
  <c r="H1749" i="1" s="1"/>
  <c r="AD1751" i="1"/>
  <c r="AD1753" i="1"/>
  <c r="H1753" i="1" s="1"/>
  <c r="AD1755" i="1"/>
  <c r="AD1758" i="1"/>
  <c r="AD1760" i="1"/>
  <c r="AD1762" i="1"/>
  <c r="H1762" i="1" s="1"/>
  <c r="AD1764" i="1"/>
  <c r="H1764" i="1" s="1"/>
  <c r="AD1766" i="1"/>
  <c r="H1766" i="1" s="1"/>
  <c r="AD1768" i="1"/>
  <c r="AD1771" i="1"/>
  <c r="AD1774" i="1"/>
  <c r="H1774" i="1" s="1"/>
  <c r="AD1776" i="1"/>
  <c r="H1776" i="1" s="1"/>
  <c r="AD1778" i="1"/>
  <c r="H1778" i="1" s="1"/>
  <c r="AD1780" i="1"/>
  <c r="H1780" i="1" s="1"/>
  <c r="AD1782" i="1"/>
  <c r="H1782" i="1" s="1"/>
  <c r="AD1784" i="1"/>
  <c r="H1784" i="1" s="1"/>
  <c r="AD1785" i="1"/>
  <c r="H1785" i="1" s="1"/>
  <c r="AD1787" i="1"/>
  <c r="H1787" i="1" s="1"/>
  <c r="AD1789" i="1"/>
  <c r="H1789" i="1" s="1"/>
  <c r="AD1791" i="1"/>
  <c r="H1791" i="1" s="1"/>
  <c r="AD1793" i="1"/>
  <c r="H1793" i="1" s="1"/>
  <c r="AD1795" i="1"/>
  <c r="H1795" i="1" s="1"/>
  <c r="AD1797" i="1"/>
  <c r="H1797" i="1" s="1"/>
  <c r="AD1799" i="1"/>
  <c r="H1799" i="1" s="1"/>
  <c r="AD1801" i="1"/>
  <c r="H1801" i="1" s="1"/>
  <c r="AD1803" i="1"/>
  <c r="AD1805" i="1"/>
  <c r="H1805" i="1" s="1"/>
  <c r="AD1808" i="1"/>
  <c r="AD1811" i="1"/>
  <c r="H1811" i="1" s="1"/>
  <c r="AD1813" i="1"/>
  <c r="H1813" i="1" s="1"/>
  <c r="AD1815" i="1"/>
  <c r="H1815" i="1" s="1"/>
  <c r="AD1818" i="1"/>
  <c r="H1818" i="1" s="1"/>
  <c r="AD1821" i="1"/>
  <c r="H1821" i="1" s="1"/>
  <c r="AD1823" i="1"/>
  <c r="H1823" i="1" s="1"/>
  <c r="AD1825" i="1"/>
  <c r="H1825" i="1" s="1"/>
  <c r="AD1827" i="1"/>
  <c r="H1827" i="1" s="1"/>
  <c r="AD1829" i="1"/>
  <c r="H1829" i="1" s="1"/>
  <c r="AD1833" i="1"/>
  <c r="H1833" i="1" s="1"/>
  <c r="AD1835" i="1"/>
  <c r="H1835" i="1" s="1"/>
  <c r="AD1837" i="1"/>
  <c r="H1837" i="1" s="1"/>
  <c r="AD1839" i="1"/>
  <c r="H1839" i="1" s="1"/>
  <c r="AD1842" i="1"/>
  <c r="H1842" i="1" s="1"/>
  <c r="AD1844" i="1"/>
  <c r="H1844" i="1" s="1"/>
  <c r="AD1847" i="1"/>
  <c r="H1847" i="1" s="1"/>
  <c r="AD1849" i="1"/>
  <c r="AD1851" i="1"/>
  <c r="H1851" i="1" s="1"/>
  <c r="AD1853" i="1"/>
  <c r="H1853" i="1" s="1"/>
  <c r="AD1855" i="1"/>
  <c r="H1855" i="1" s="1"/>
  <c r="AD1858" i="1"/>
  <c r="AD1859" i="1"/>
  <c r="H1859" i="1" s="1"/>
  <c r="AD1860" i="1"/>
  <c r="H1860" i="1" s="1"/>
  <c r="AD1861" i="1"/>
  <c r="AD1862" i="1"/>
  <c r="AD1863" i="1"/>
  <c r="H1863" i="1" s="1"/>
  <c r="AD1864" i="1"/>
  <c r="H1864" i="1" s="1"/>
  <c r="AD1866" i="1"/>
  <c r="H1866" i="1" s="1"/>
  <c r="AD1867" i="1"/>
  <c r="AD1868" i="1"/>
  <c r="H1868" i="1" s="1"/>
  <c r="AD1869" i="1"/>
  <c r="H1869" i="1" s="1"/>
  <c r="AD1870" i="1"/>
  <c r="H1870" i="1" s="1"/>
  <c r="AD1871" i="1"/>
  <c r="AD1872" i="1"/>
  <c r="H1872" i="1" s="1"/>
  <c r="AD1874" i="1"/>
  <c r="H1874" i="1" s="1"/>
  <c r="H1873" i="1" s="1"/>
  <c r="AD1877" i="1"/>
  <c r="H1877" i="1" s="1"/>
  <c r="H1876" i="1" s="1"/>
  <c r="AD1879" i="1"/>
  <c r="H1879" i="1" s="1"/>
  <c r="AD1880" i="1"/>
  <c r="H1880" i="1" s="1"/>
  <c r="AD1881" i="1"/>
  <c r="H1881" i="1" s="1"/>
  <c r="AD1882" i="1"/>
  <c r="H1882" i="1" s="1"/>
  <c r="AD1883" i="1"/>
  <c r="AD1884" i="1"/>
  <c r="H1884" i="1" s="1"/>
  <c r="J1736" i="1"/>
  <c r="J1738" i="1"/>
  <c r="AA1738" i="1" s="1"/>
  <c r="J1741" i="1"/>
  <c r="AA1741" i="1" s="1"/>
  <c r="AJ1740" i="1" s="1"/>
  <c r="J1744" i="1"/>
  <c r="AA1744" i="1" s="1"/>
  <c r="AJ1743" i="1" s="1"/>
  <c r="J1747" i="1"/>
  <c r="J1749" i="1"/>
  <c r="J1751" i="1"/>
  <c r="AA1751" i="1" s="1"/>
  <c r="J1753" i="1"/>
  <c r="AA1753" i="1" s="1"/>
  <c r="J1755" i="1"/>
  <c r="J1758" i="1"/>
  <c r="AA1758" i="1" s="1"/>
  <c r="J1760" i="1"/>
  <c r="AA1760" i="1" s="1"/>
  <c r="J1762" i="1"/>
  <c r="J1764" i="1"/>
  <c r="AA1764" i="1" s="1"/>
  <c r="J1766" i="1"/>
  <c r="AA1766" i="1" s="1"/>
  <c r="J1768" i="1"/>
  <c r="AA1768" i="1" s="1"/>
  <c r="J1771" i="1"/>
  <c r="J1774" i="1"/>
  <c r="AA1774" i="1" s="1"/>
  <c r="J1776" i="1"/>
  <c r="AA1776" i="1" s="1"/>
  <c r="J1778" i="1"/>
  <c r="AA1778" i="1" s="1"/>
  <c r="J1780" i="1"/>
  <c r="AA1780" i="1" s="1"/>
  <c r="J1782" i="1"/>
  <c r="AA1782" i="1" s="1"/>
  <c r="J1784" i="1"/>
  <c r="J1785" i="1"/>
  <c r="AA1785" i="1" s="1"/>
  <c r="J1787" i="1"/>
  <c r="AA1787" i="1" s="1"/>
  <c r="J1789" i="1"/>
  <c r="AA1789" i="1" s="1"/>
  <c r="J1791" i="1"/>
  <c r="J1793" i="1"/>
  <c r="AA1793" i="1" s="1"/>
  <c r="J1795" i="1"/>
  <c r="AA1795" i="1" s="1"/>
  <c r="J1797" i="1"/>
  <c r="AA1797" i="1" s="1"/>
  <c r="J1799" i="1"/>
  <c r="J1801" i="1"/>
  <c r="AA1801" i="1" s="1"/>
  <c r="J1803" i="1"/>
  <c r="AA1803" i="1" s="1"/>
  <c r="J1805" i="1"/>
  <c r="AA1805" i="1" s="1"/>
  <c r="J1808" i="1"/>
  <c r="AA1808" i="1" s="1"/>
  <c r="J1811" i="1"/>
  <c r="AA1811" i="1" s="1"/>
  <c r="J1813" i="1"/>
  <c r="J1815" i="1"/>
  <c r="J1818" i="1"/>
  <c r="AA1818" i="1" s="1"/>
  <c r="J1821" i="1"/>
  <c r="AA1821" i="1" s="1"/>
  <c r="J1823" i="1"/>
  <c r="AA1823" i="1" s="1"/>
  <c r="J1825" i="1"/>
  <c r="J1827" i="1"/>
  <c r="AA1827" i="1" s="1"/>
  <c r="J1829" i="1"/>
  <c r="AA1829" i="1" s="1"/>
  <c r="J1833" i="1"/>
  <c r="AA1833" i="1" s="1"/>
  <c r="J1835" i="1"/>
  <c r="J1837" i="1"/>
  <c r="AA1837" i="1" s="1"/>
  <c r="J1839" i="1"/>
  <c r="AA1839" i="1" s="1"/>
  <c r="J1842" i="1"/>
  <c r="J1844" i="1"/>
  <c r="AA1844" i="1" s="1"/>
  <c r="J1847" i="1"/>
  <c r="AA1847" i="1" s="1"/>
  <c r="J1849" i="1"/>
  <c r="AA1849" i="1" s="1"/>
  <c r="J1851" i="1"/>
  <c r="AA1851" i="1" s="1"/>
  <c r="J1853" i="1"/>
  <c r="AA1853" i="1" s="1"/>
  <c r="J1855" i="1"/>
  <c r="AA1855" i="1" s="1"/>
  <c r="J1858" i="1"/>
  <c r="J1859" i="1"/>
  <c r="AA1859" i="1" s="1"/>
  <c r="J1860" i="1"/>
  <c r="J1861" i="1"/>
  <c r="AA1861" i="1" s="1"/>
  <c r="J1862" i="1"/>
  <c r="J1863" i="1"/>
  <c r="J1864" i="1"/>
  <c r="J1866" i="1"/>
  <c r="AA1866" i="1" s="1"/>
  <c r="J1867" i="1"/>
  <c r="J1868" i="1"/>
  <c r="AA1868" i="1" s="1"/>
  <c r="J1869" i="1"/>
  <c r="AA1869" i="1" s="1"/>
  <c r="J1870" i="1"/>
  <c r="AA1870" i="1" s="1"/>
  <c r="J1871" i="1"/>
  <c r="J1872" i="1"/>
  <c r="AA1872" i="1" s="1"/>
  <c r="J1874" i="1"/>
  <c r="AA1874" i="1" s="1"/>
  <c r="AJ1873" i="1" s="1"/>
  <c r="J1877" i="1"/>
  <c r="AA1877" i="1" s="1"/>
  <c r="AJ1876" i="1" s="1"/>
  <c r="J1879" i="1"/>
  <c r="AA1879" i="1" s="1"/>
  <c r="J1880" i="1"/>
  <c r="J1881" i="1"/>
  <c r="AA1881" i="1" s="1"/>
  <c r="J1882" i="1"/>
  <c r="AA1882" i="1" s="1"/>
  <c r="J1883" i="1"/>
  <c r="AA1883" i="1" s="1"/>
  <c r="J1884" i="1"/>
  <c r="L1736" i="1"/>
  <c r="L1738" i="1"/>
  <c r="L1741" i="1"/>
  <c r="L1740" i="1" s="1"/>
  <c r="L1744" i="1"/>
  <c r="L1743" i="1" s="1"/>
  <c r="L1747" i="1"/>
  <c r="L1749" i="1"/>
  <c r="L1751" i="1"/>
  <c r="L1753" i="1"/>
  <c r="L1755" i="1"/>
  <c r="L1758" i="1"/>
  <c r="L1760" i="1"/>
  <c r="L1762" i="1"/>
  <c r="L1764" i="1"/>
  <c r="L1766" i="1"/>
  <c r="L1768" i="1"/>
  <c r="L1771" i="1"/>
  <c r="L1770" i="1" s="1"/>
  <c r="L1774" i="1"/>
  <c r="L1776" i="1"/>
  <c r="L1778" i="1"/>
  <c r="L1780" i="1"/>
  <c r="L1782" i="1"/>
  <c r="L1784" i="1"/>
  <c r="L1785" i="1"/>
  <c r="L1787" i="1"/>
  <c r="L1789" i="1"/>
  <c r="L1791" i="1"/>
  <c r="L1793" i="1"/>
  <c r="L1795" i="1"/>
  <c r="L1797" i="1"/>
  <c r="L1799" i="1"/>
  <c r="L1801" i="1"/>
  <c r="L1803" i="1"/>
  <c r="L1805" i="1"/>
  <c r="L1808" i="1"/>
  <c r="L1811" i="1"/>
  <c r="L1813" i="1"/>
  <c r="L1815" i="1"/>
  <c r="L1818" i="1"/>
  <c r="L1821" i="1"/>
  <c r="L1823" i="1"/>
  <c r="L1825" i="1"/>
  <c r="L1827" i="1"/>
  <c r="L1829" i="1"/>
  <c r="L1833" i="1"/>
  <c r="L1835" i="1"/>
  <c r="L1837" i="1"/>
  <c r="L1839" i="1"/>
  <c r="L1842" i="1"/>
  <c r="L1844" i="1"/>
  <c r="L1847" i="1"/>
  <c r="L1849" i="1"/>
  <c r="L1851" i="1"/>
  <c r="L1853" i="1"/>
  <c r="L1855" i="1"/>
  <c r="L1858" i="1"/>
  <c r="L1859" i="1"/>
  <c r="L1860" i="1"/>
  <c r="L1861" i="1"/>
  <c r="L1862" i="1"/>
  <c r="L1863" i="1"/>
  <c r="L1864" i="1"/>
  <c r="L1866" i="1"/>
  <c r="L1867" i="1"/>
  <c r="L1868" i="1"/>
  <c r="L1869" i="1"/>
  <c r="L1870" i="1"/>
  <c r="L1871" i="1"/>
  <c r="L1872" i="1"/>
  <c r="L1874" i="1"/>
  <c r="L1873" i="1" s="1"/>
  <c r="L1877" i="1"/>
  <c r="L1876" i="1" s="1"/>
  <c r="L1879" i="1"/>
  <c r="L1880" i="1"/>
  <c r="L1881" i="1"/>
  <c r="L1882" i="1"/>
  <c r="L1883" i="1"/>
  <c r="L1884" i="1"/>
  <c r="N1736" i="1"/>
  <c r="N1738" i="1"/>
  <c r="S1735" i="1"/>
  <c r="U1735" i="1"/>
  <c r="W1735" i="1"/>
  <c r="Y1736" i="1"/>
  <c r="Y1738" i="1"/>
  <c r="Z1736" i="1"/>
  <c r="Z1738" i="1"/>
  <c r="AE1736" i="1"/>
  <c r="AM1736" i="1" s="1"/>
  <c r="AE1738" i="1"/>
  <c r="AM1738" i="1" s="1"/>
  <c r="N1741" i="1"/>
  <c r="O1740" i="1" s="1"/>
  <c r="T1740" i="1" s="1"/>
  <c r="S1740" i="1"/>
  <c r="U1740" i="1"/>
  <c r="W1740" i="1"/>
  <c r="Y1741" i="1"/>
  <c r="AH1740" i="1" s="1"/>
  <c r="Z1741" i="1"/>
  <c r="AI1740" i="1" s="1"/>
  <c r="AE1741" i="1"/>
  <c r="AM1741" i="1" s="1"/>
  <c r="N1744" i="1"/>
  <c r="O1743" i="1" s="1"/>
  <c r="S1743" i="1"/>
  <c r="U1743" i="1"/>
  <c r="W1743" i="1"/>
  <c r="Y1744" i="1"/>
  <c r="AH1743" i="1" s="1"/>
  <c r="Z1744" i="1"/>
  <c r="AI1743" i="1" s="1"/>
  <c r="AE1744" i="1"/>
  <c r="AM1744" i="1" s="1"/>
  <c r="N1747" i="1"/>
  <c r="N1749" i="1"/>
  <c r="N1751" i="1"/>
  <c r="N1753" i="1"/>
  <c r="N1755" i="1"/>
  <c r="S1746" i="1"/>
  <c r="U1746" i="1"/>
  <c r="W1746" i="1"/>
  <c r="Y1747" i="1"/>
  <c r="Y1749" i="1"/>
  <c r="Y1751" i="1"/>
  <c r="Y1753" i="1"/>
  <c r="Y1755" i="1"/>
  <c r="Z1747" i="1"/>
  <c r="Z1749" i="1"/>
  <c r="Z1751" i="1"/>
  <c r="Z1753" i="1"/>
  <c r="Z1755" i="1"/>
  <c r="AE1747" i="1"/>
  <c r="AM1747" i="1" s="1"/>
  <c r="AE1749" i="1"/>
  <c r="AM1749" i="1" s="1"/>
  <c r="AE1751" i="1"/>
  <c r="AM1751" i="1" s="1"/>
  <c r="AE1753" i="1"/>
  <c r="AM1753" i="1" s="1"/>
  <c r="AE1755" i="1"/>
  <c r="AM1755" i="1" s="1"/>
  <c r="N1758" i="1"/>
  <c r="N1760" i="1"/>
  <c r="N1762" i="1"/>
  <c r="N1764" i="1"/>
  <c r="N1766" i="1"/>
  <c r="Q1757" i="1"/>
  <c r="U1757" i="1"/>
  <c r="W1757" i="1"/>
  <c r="Y1758" i="1"/>
  <c r="Y1760" i="1"/>
  <c r="Y1762" i="1"/>
  <c r="Y1764" i="1"/>
  <c r="Y1766" i="1"/>
  <c r="Y1768" i="1"/>
  <c r="Z1758" i="1"/>
  <c r="Z1760" i="1"/>
  <c r="Z1762" i="1"/>
  <c r="Z1764" i="1"/>
  <c r="Z1766" i="1"/>
  <c r="Z1768" i="1"/>
  <c r="AE1758" i="1"/>
  <c r="AM1758" i="1" s="1"/>
  <c r="AE1760" i="1"/>
  <c r="AM1760" i="1" s="1"/>
  <c r="AE1762" i="1"/>
  <c r="AM1762" i="1" s="1"/>
  <c r="AE1764" i="1"/>
  <c r="AM1764" i="1" s="1"/>
  <c r="AE1766" i="1"/>
  <c r="AM1766" i="1" s="1"/>
  <c r="AE1768" i="1"/>
  <c r="AM1768" i="1" s="1"/>
  <c r="N1771" i="1"/>
  <c r="O1770" i="1" s="1"/>
  <c r="Q1770" i="1"/>
  <c r="U1770" i="1"/>
  <c r="W1770" i="1"/>
  <c r="Y1771" i="1"/>
  <c r="AH1770" i="1" s="1"/>
  <c r="Z1771" i="1"/>
  <c r="AI1770" i="1" s="1"/>
  <c r="AE1771" i="1"/>
  <c r="AM1771" i="1" s="1"/>
  <c r="N1774" i="1"/>
  <c r="N1776" i="1"/>
  <c r="N1778" i="1"/>
  <c r="N1780" i="1"/>
  <c r="N1782" i="1"/>
  <c r="N1785" i="1"/>
  <c r="N1787" i="1"/>
  <c r="N1789" i="1"/>
  <c r="N1791" i="1"/>
  <c r="N1793" i="1"/>
  <c r="N1795" i="1"/>
  <c r="N1797" i="1"/>
  <c r="N1799" i="1"/>
  <c r="N1801" i="1"/>
  <c r="N1803" i="1"/>
  <c r="Q1773" i="1"/>
  <c r="U1773" i="1"/>
  <c r="W1773" i="1"/>
  <c r="Y1774" i="1"/>
  <c r="Y1776" i="1"/>
  <c r="Y1778" i="1"/>
  <c r="Y1780" i="1"/>
  <c r="Y1782" i="1"/>
  <c r="Y1784" i="1"/>
  <c r="Y1785" i="1"/>
  <c r="Y1787" i="1"/>
  <c r="Y1789" i="1"/>
  <c r="Y1791" i="1"/>
  <c r="Y1793" i="1"/>
  <c r="Y1795" i="1"/>
  <c r="Y1797" i="1"/>
  <c r="Y1799" i="1"/>
  <c r="Y1801" i="1"/>
  <c r="Y1803" i="1"/>
  <c r="Y1805" i="1"/>
  <c r="Z1774" i="1"/>
  <c r="Z1776" i="1"/>
  <c r="Z1778" i="1"/>
  <c r="Z1780" i="1"/>
  <c r="Z1782" i="1"/>
  <c r="Z1784" i="1"/>
  <c r="Z1785" i="1"/>
  <c r="Z1787" i="1"/>
  <c r="Z1789" i="1"/>
  <c r="Z1791" i="1"/>
  <c r="Z1793" i="1"/>
  <c r="Z1795" i="1"/>
  <c r="Z1797" i="1"/>
  <c r="Z1799" i="1"/>
  <c r="Z1801" i="1"/>
  <c r="Z1803" i="1"/>
  <c r="Z1805" i="1"/>
  <c r="AE1774" i="1"/>
  <c r="AM1774" i="1" s="1"/>
  <c r="AE1776" i="1"/>
  <c r="AM1776" i="1" s="1"/>
  <c r="AE1778" i="1"/>
  <c r="AM1778" i="1" s="1"/>
  <c r="AE1780" i="1"/>
  <c r="AM1780" i="1" s="1"/>
  <c r="AE1782" i="1"/>
  <c r="AM1782" i="1" s="1"/>
  <c r="AE1784" i="1"/>
  <c r="AM1784" i="1" s="1"/>
  <c r="AE1785" i="1"/>
  <c r="AM1785" i="1" s="1"/>
  <c r="AE1787" i="1"/>
  <c r="AM1787" i="1" s="1"/>
  <c r="AE1789" i="1"/>
  <c r="AM1789" i="1" s="1"/>
  <c r="AE1791" i="1"/>
  <c r="AM1791" i="1" s="1"/>
  <c r="AE1793" i="1"/>
  <c r="AM1793" i="1" s="1"/>
  <c r="AE1795" i="1"/>
  <c r="AM1795" i="1" s="1"/>
  <c r="AE1797" i="1"/>
  <c r="AM1797" i="1" s="1"/>
  <c r="AE1799" i="1"/>
  <c r="AM1799" i="1" s="1"/>
  <c r="AE1801" i="1"/>
  <c r="AM1801" i="1" s="1"/>
  <c r="AE1803" i="1"/>
  <c r="AM1803" i="1" s="1"/>
  <c r="AE1805" i="1"/>
  <c r="AM1805" i="1" s="1"/>
  <c r="N1808" i="1"/>
  <c r="N1811" i="1"/>
  <c r="N1813" i="1"/>
  <c r="Q1807" i="1"/>
  <c r="U1807" i="1"/>
  <c r="W1807" i="1"/>
  <c r="Y1808" i="1"/>
  <c r="Y1811" i="1"/>
  <c r="Y1813" i="1"/>
  <c r="Y1815" i="1"/>
  <c r="Z1808" i="1"/>
  <c r="Z1811" i="1"/>
  <c r="Z1813" i="1"/>
  <c r="Z1815" i="1"/>
  <c r="AE1808" i="1"/>
  <c r="AM1808" i="1" s="1"/>
  <c r="AE1811" i="1"/>
  <c r="AM1811" i="1" s="1"/>
  <c r="AE1813" i="1"/>
  <c r="AM1813" i="1" s="1"/>
  <c r="AE1815" i="1"/>
  <c r="AM1815" i="1" s="1"/>
  <c r="N1818" i="1"/>
  <c r="N1821" i="1"/>
  <c r="N1823" i="1"/>
  <c r="N1825" i="1"/>
  <c r="N1827" i="1"/>
  <c r="N1829" i="1"/>
  <c r="N1833" i="1"/>
  <c r="N1835" i="1"/>
  <c r="N1837" i="1"/>
  <c r="Q1817" i="1"/>
  <c r="U1817" i="1"/>
  <c r="W1817" i="1"/>
  <c r="Y1818" i="1"/>
  <c r="Y1821" i="1"/>
  <c r="Y1823" i="1"/>
  <c r="Y1825" i="1"/>
  <c r="Y1827" i="1"/>
  <c r="Y1829" i="1"/>
  <c r="Y1833" i="1"/>
  <c r="Y1835" i="1"/>
  <c r="Y1837" i="1"/>
  <c r="Y1839" i="1"/>
  <c r="Z1818" i="1"/>
  <c r="Z1821" i="1"/>
  <c r="Z1823" i="1"/>
  <c r="Z1825" i="1"/>
  <c r="Z1827" i="1"/>
  <c r="Z1829" i="1"/>
  <c r="Z1833" i="1"/>
  <c r="Z1835" i="1"/>
  <c r="Z1837" i="1"/>
  <c r="Z1839" i="1"/>
  <c r="AE1818" i="1"/>
  <c r="AM1818" i="1" s="1"/>
  <c r="AL1818" i="1"/>
  <c r="AE1821" i="1"/>
  <c r="AM1821" i="1" s="1"/>
  <c r="AE1823" i="1"/>
  <c r="AM1823" i="1" s="1"/>
  <c r="AE1825" i="1"/>
  <c r="AM1825" i="1" s="1"/>
  <c r="AE1827" i="1"/>
  <c r="AM1827" i="1" s="1"/>
  <c r="AE1829" i="1"/>
  <c r="AM1829" i="1" s="1"/>
  <c r="AE1833" i="1"/>
  <c r="AM1833" i="1" s="1"/>
  <c r="AE1835" i="1"/>
  <c r="AM1835" i="1" s="1"/>
  <c r="AE1837" i="1"/>
  <c r="AM1837" i="1" s="1"/>
  <c r="AE1839" i="1"/>
  <c r="AM1839" i="1" s="1"/>
  <c r="N1842" i="1"/>
  <c r="N1844" i="1"/>
  <c r="Q1841" i="1"/>
  <c r="U1841" i="1"/>
  <c r="W1841" i="1"/>
  <c r="Y1842" i="1"/>
  <c r="Y1844" i="1"/>
  <c r="Z1842" i="1"/>
  <c r="Z1844" i="1"/>
  <c r="AE1842" i="1"/>
  <c r="AM1842" i="1" s="1"/>
  <c r="AE1844" i="1"/>
  <c r="AM1844" i="1" s="1"/>
  <c r="N1847" i="1"/>
  <c r="N1849" i="1"/>
  <c r="N1851" i="1"/>
  <c r="N1853" i="1"/>
  <c r="N1855" i="1"/>
  <c r="S1846" i="1"/>
  <c r="U1846" i="1"/>
  <c r="W1846" i="1"/>
  <c r="Y1847" i="1"/>
  <c r="Y1849" i="1"/>
  <c r="Y1851" i="1"/>
  <c r="Y1853" i="1"/>
  <c r="Y1855" i="1"/>
  <c r="Z1847" i="1"/>
  <c r="Z1849" i="1"/>
  <c r="Z1851" i="1"/>
  <c r="Z1853" i="1"/>
  <c r="Z1855" i="1"/>
  <c r="AE1847" i="1"/>
  <c r="AM1847" i="1" s="1"/>
  <c r="AE1849" i="1"/>
  <c r="AM1849" i="1" s="1"/>
  <c r="AE1851" i="1"/>
  <c r="AM1851" i="1" s="1"/>
  <c r="AE1853" i="1"/>
  <c r="AM1853" i="1" s="1"/>
  <c r="AE1855" i="1"/>
  <c r="AM1855" i="1" s="1"/>
  <c r="N1858" i="1"/>
  <c r="N1859" i="1"/>
  <c r="N1860" i="1"/>
  <c r="N1861" i="1"/>
  <c r="N1862" i="1"/>
  <c r="N1863" i="1"/>
  <c r="N1864" i="1"/>
  <c r="S1857" i="1"/>
  <c r="U1857" i="1"/>
  <c r="W1857" i="1"/>
  <c r="Y1858" i="1"/>
  <c r="Y1859" i="1"/>
  <c r="Y1860" i="1"/>
  <c r="Y1861" i="1"/>
  <c r="Y1862" i="1"/>
  <c r="Y1863" i="1"/>
  <c r="Y1864" i="1"/>
  <c r="Z1858" i="1"/>
  <c r="Z1859" i="1"/>
  <c r="Z1860" i="1"/>
  <c r="Z1861" i="1"/>
  <c r="Z1862" i="1"/>
  <c r="Z1863" i="1"/>
  <c r="Z1864" i="1"/>
  <c r="AE1858" i="1"/>
  <c r="AM1858" i="1" s="1"/>
  <c r="AE1859" i="1"/>
  <c r="AM1859" i="1" s="1"/>
  <c r="AE1860" i="1"/>
  <c r="AM1860" i="1" s="1"/>
  <c r="AE1861" i="1"/>
  <c r="AM1861" i="1" s="1"/>
  <c r="AE1862" i="1"/>
  <c r="AM1862" i="1" s="1"/>
  <c r="AE1863" i="1"/>
  <c r="AM1863" i="1" s="1"/>
  <c r="AE1864" i="1"/>
  <c r="AM1864" i="1" s="1"/>
  <c r="N1866" i="1"/>
  <c r="N1867" i="1"/>
  <c r="N1868" i="1"/>
  <c r="N1869" i="1"/>
  <c r="N1870" i="1"/>
  <c r="N1871" i="1"/>
  <c r="N1872" i="1"/>
  <c r="S1865" i="1"/>
  <c r="U1865" i="1"/>
  <c r="W1865" i="1"/>
  <c r="Y1866" i="1"/>
  <c r="Y1867" i="1"/>
  <c r="Y1868" i="1"/>
  <c r="Y1869" i="1"/>
  <c r="Y1870" i="1"/>
  <c r="Y1871" i="1"/>
  <c r="Y1872" i="1"/>
  <c r="Z1866" i="1"/>
  <c r="Z1867" i="1"/>
  <c r="Z1868" i="1"/>
  <c r="Z1869" i="1"/>
  <c r="Z1870" i="1"/>
  <c r="Z1871" i="1"/>
  <c r="Z1872" i="1"/>
  <c r="AE1866" i="1"/>
  <c r="AM1866" i="1" s="1"/>
  <c r="AE1867" i="1"/>
  <c r="AM1867" i="1" s="1"/>
  <c r="AE1868" i="1"/>
  <c r="AM1868" i="1" s="1"/>
  <c r="AE1869" i="1"/>
  <c r="AM1869" i="1" s="1"/>
  <c r="AE1870" i="1"/>
  <c r="AM1870" i="1" s="1"/>
  <c r="AE1871" i="1"/>
  <c r="AM1871" i="1" s="1"/>
  <c r="AE1872" i="1"/>
  <c r="AM1872" i="1" s="1"/>
  <c r="Q1873" i="1"/>
  <c r="S1873" i="1"/>
  <c r="U1873" i="1"/>
  <c r="W1873" i="1"/>
  <c r="Y1874" i="1"/>
  <c r="AH1873" i="1" s="1"/>
  <c r="Z1874" i="1"/>
  <c r="AI1873" i="1" s="1"/>
  <c r="AE1874" i="1"/>
  <c r="AM1874" i="1" s="1"/>
  <c r="N1877" i="1"/>
  <c r="O1876" i="1" s="1"/>
  <c r="Q1876" i="1"/>
  <c r="S1876" i="1"/>
  <c r="W1876" i="1"/>
  <c r="Y1877" i="1"/>
  <c r="AH1876" i="1" s="1"/>
  <c r="Z1877" i="1"/>
  <c r="AI1876" i="1" s="1"/>
  <c r="AE1877" i="1"/>
  <c r="AM1877" i="1" s="1"/>
  <c r="Q1878" i="1"/>
  <c r="S1878" i="1"/>
  <c r="U1878" i="1"/>
  <c r="W1878" i="1"/>
  <c r="Y1879" i="1"/>
  <c r="Y1880" i="1"/>
  <c r="Y1881" i="1"/>
  <c r="Y1882" i="1"/>
  <c r="Y1883" i="1"/>
  <c r="Y1884" i="1"/>
  <c r="Z1879" i="1"/>
  <c r="Z1880" i="1"/>
  <c r="Z1881" i="1"/>
  <c r="Z1882" i="1"/>
  <c r="Z1883" i="1"/>
  <c r="Z1884" i="1"/>
  <c r="AE1879" i="1"/>
  <c r="AM1879" i="1" s="1"/>
  <c r="AE1880" i="1"/>
  <c r="AM1880" i="1" s="1"/>
  <c r="AE1881" i="1"/>
  <c r="AM1881" i="1" s="1"/>
  <c r="AE1882" i="1"/>
  <c r="AM1882" i="1" s="1"/>
  <c r="AE1883" i="1"/>
  <c r="AM1883" i="1" s="1"/>
  <c r="AE1884" i="1"/>
  <c r="AM1884" i="1" s="1"/>
  <c r="AD1887" i="1"/>
  <c r="H1887" i="1" s="1"/>
  <c r="AD1889" i="1"/>
  <c r="H1889" i="1" s="1"/>
  <c r="AD1892" i="1"/>
  <c r="H1892" i="1" s="1"/>
  <c r="H1891" i="1" s="1"/>
  <c r="Q1891" i="1" s="1"/>
  <c r="AD1895" i="1"/>
  <c r="H1895" i="1" s="1"/>
  <c r="H1894" i="1" s="1"/>
  <c r="Q1894" i="1" s="1"/>
  <c r="AD1898" i="1"/>
  <c r="H1898" i="1" s="1"/>
  <c r="AD1900" i="1"/>
  <c r="H1900" i="1" s="1"/>
  <c r="AD1902" i="1"/>
  <c r="H1902" i="1" s="1"/>
  <c r="AD1904" i="1"/>
  <c r="H1904" i="1" s="1"/>
  <c r="AD1906" i="1"/>
  <c r="H1906" i="1" s="1"/>
  <c r="AD1909" i="1"/>
  <c r="H1909" i="1" s="1"/>
  <c r="AD1911" i="1"/>
  <c r="H1911" i="1" s="1"/>
  <c r="AD1913" i="1"/>
  <c r="H1913" i="1" s="1"/>
  <c r="AD1915" i="1"/>
  <c r="H1915" i="1" s="1"/>
  <c r="AD1917" i="1"/>
  <c r="H1917" i="1" s="1"/>
  <c r="AD1919" i="1"/>
  <c r="H1919" i="1" s="1"/>
  <c r="AD1922" i="1"/>
  <c r="H1922" i="1" s="1"/>
  <c r="AD1925" i="1"/>
  <c r="H1925" i="1" s="1"/>
  <c r="AD1927" i="1"/>
  <c r="H1927" i="1" s="1"/>
  <c r="AD1929" i="1"/>
  <c r="H1929" i="1" s="1"/>
  <c r="AD1931" i="1"/>
  <c r="H1931" i="1" s="1"/>
  <c r="AD1933" i="1"/>
  <c r="H1933" i="1" s="1"/>
  <c r="AD1935" i="1"/>
  <c r="H1935" i="1" s="1"/>
  <c r="AD1937" i="1"/>
  <c r="H1937" i="1" s="1"/>
  <c r="AD1939" i="1"/>
  <c r="H1939" i="1" s="1"/>
  <c r="AD1941" i="1"/>
  <c r="H1941" i="1" s="1"/>
  <c r="AD1943" i="1"/>
  <c r="H1943" i="1" s="1"/>
  <c r="AD1945" i="1"/>
  <c r="H1945" i="1" s="1"/>
  <c r="AD1947" i="1"/>
  <c r="H1947" i="1" s="1"/>
  <c r="AD1949" i="1"/>
  <c r="H1949" i="1" s="1"/>
  <c r="AD1951" i="1"/>
  <c r="H1951" i="1" s="1"/>
  <c r="AD1953" i="1"/>
  <c r="H1953" i="1" s="1"/>
  <c r="AD1955" i="1"/>
  <c r="H1955" i="1" s="1"/>
  <c r="AD1958" i="1"/>
  <c r="H1958" i="1" s="1"/>
  <c r="AD1961" i="1"/>
  <c r="H1961" i="1" s="1"/>
  <c r="AD1963" i="1"/>
  <c r="H1963" i="1" s="1"/>
  <c r="AD1965" i="1"/>
  <c r="H1965" i="1" s="1"/>
  <c r="AD1968" i="1"/>
  <c r="H1968" i="1" s="1"/>
  <c r="AD1971" i="1"/>
  <c r="H1971" i="1" s="1"/>
  <c r="AD1973" i="1"/>
  <c r="H1973" i="1" s="1"/>
  <c r="AD1975" i="1"/>
  <c r="H1975" i="1" s="1"/>
  <c r="AD1977" i="1"/>
  <c r="H1977" i="1" s="1"/>
  <c r="AD1979" i="1"/>
  <c r="H1979" i="1" s="1"/>
  <c r="AD1983" i="1"/>
  <c r="H1983" i="1" s="1"/>
  <c r="AD1985" i="1"/>
  <c r="H1985" i="1" s="1"/>
  <c r="AD1987" i="1"/>
  <c r="H1987" i="1" s="1"/>
  <c r="AD1989" i="1"/>
  <c r="H1989" i="1" s="1"/>
  <c r="AD1992" i="1"/>
  <c r="H1992" i="1" s="1"/>
  <c r="AD1994" i="1"/>
  <c r="H1994" i="1" s="1"/>
  <c r="AD1997" i="1"/>
  <c r="H1997" i="1" s="1"/>
  <c r="AD1999" i="1"/>
  <c r="H1999" i="1" s="1"/>
  <c r="AD2001" i="1"/>
  <c r="H2001" i="1" s="1"/>
  <c r="AD2003" i="1"/>
  <c r="H2003" i="1" s="1"/>
  <c r="AD2005" i="1"/>
  <c r="H2005" i="1" s="1"/>
  <c r="AD2008" i="1"/>
  <c r="H2008" i="1" s="1"/>
  <c r="AD2009" i="1"/>
  <c r="H2009" i="1" s="1"/>
  <c r="AD2010" i="1"/>
  <c r="H2010" i="1" s="1"/>
  <c r="AD2011" i="1"/>
  <c r="H2011" i="1" s="1"/>
  <c r="AD2012" i="1"/>
  <c r="H2012" i="1" s="1"/>
  <c r="AD2013" i="1"/>
  <c r="H2013" i="1" s="1"/>
  <c r="AD2014" i="1"/>
  <c r="H2014" i="1" s="1"/>
  <c r="AD2016" i="1"/>
  <c r="H2016" i="1" s="1"/>
  <c r="AD2017" i="1"/>
  <c r="H2017" i="1" s="1"/>
  <c r="AD2018" i="1"/>
  <c r="H2018" i="1" s="1"/>
  <c r="AD2019" i="1"/>
  <c r="H2019" i="1" s="1"/>
  <c r="AD2020" i="1"/>
  <c r="H2020" i="1" s="1"/>
  <c r="AD2021" i="1"/>
  <c r="H2021" i="1" s="1"/>
  <c r="AD2022" i="1"/>
  <c r="H2022" i="1" s="1"/>
  <c r="AD2024" i="1"/>
  <c r="H2024" i="1" s="1"/>
  <c r="AD2027" i="1"/>
  <c r="H2027" i="1" s="1"/>
  <c r="H2026" i="1" s="1"/>
  <c r="AD2029" i="1"/>
  <c r="H2029" i="1" s="1"/>
  <c r="AD2030" i="1"/>
  <c r="H2030" i="1" s="1"/>
  <c r="AD2031" i="1"/>
  <c r="H2031" i="1" s="1"/>
  <c r="AD2032" i="1"/>
  <c r="H2032" i="1" s="1"/>
  <c r="AD2033" i="1"/>
  <c r="H2033" i="1" s="1"/>
  <c r="AD2034" i="1"/>
  <c r="H2034" i="1" s="1"/>
  <c r="J1887" i="1"/>
  <c r="AA1887" i="1" s="1"/>
  <c r="J1889" i="1"/>
  <c r="J1892" i="1"/>
  <c r="AA1892" i="1" s="1"/>
  <c r="AJ1891" i="1" s="1"/>
  <c r="J1895" i="1"/>
  <c r="AA1895" i="1" s="1"/>
  <c r="AJ1894" i="1" s="1"/>
  <c r="J1898" i="1"/>
  <c r="AA1898" i="1" s="1"/>
  <c r="J1900" i="1"/>
  <c r="J1902" i="1"/>
  <c r="AA1902" i="1" s="1"/>
  <c r="J1904" i="1"/>
  <c r="AA1904" i="1" s="1"/>
  <c r="J1906" i="1"/>
  <c r="AA1906" i="1" s="1"/>
  <c r="J1909" i="1"/>
  <c r="AA1909" i="1" s="1"/>
  <c r="J1911" i="1"/>
  <c r="AA1911" i="1" s="1"/>
  <c r="J1913" i="1"/>
  <c r="AA1913" i="1" s="1"/>
  <c r="J1915" i="1"/>
  <c r="AA1915" i="1" s="1"/>
  <c r="J1917" i="1"/>
  <c r="AA1917" i="1" s="1"/>
  <c r="J1919" i="1"/>
  <c r="AA1919" i="1" s="1"/>
  <c r="J1922" i="1"/>
  <c r="AA1922" i="1" s="1"/>
  <c r="AJ1921" i="1" s="1"/>
  <c r="J1925" i="1"/>
  <c r="AA1925" i="1" s="1"/>
  <c r="J1927" i="1"/>
  <c r="AA1927" i="1" s="1"/>
  <c r="J1929" i="1"/>
  <c r="AA1929" i="1" s="1"/>
  <c r="J1931" i="1"/>
  <c r="AA1931" i="1" s="1"/>
  <c r="J1933" i="1"/>
  <c r="AA1933" i="1" s="1"/>
  <c r="J1935" i="1"/>
  <c r="AA1935" i="1" s="1"/>
  <c r="J1937" i="1"/>
  <c r="AA1937" i="1" s="1"/>
  <c r="J1939" i="1"/>
  <c r="AA1939" i="1" s="1"/>
  <c r="J1941" i="1"/>
  <c r="AA1941" i="1" s="1"/>
  <c r="J1943" i="1"/>
  <c r="AA1943" i="1" s="1"/>
  <c r="J1945" i="1"/>
  <c r="AA1945" i="1" s="1"/>
  <c r="J1947" i="1"/>
  <c r="AA1947" i="1" s="1"/>
  <c r="J1949" i="1"/>
  <c r="AA1949" i="1" s="1"/>
  <c r="J1951" i="1"/>
  <c r="AA1951" i="1" s="1"/>
  <c r="J1953" i="1"/>
  <c r="AA1953" i="1" s="1"/>
  <c r="J1955" i="1"/>
  <c r="AA1955" i="1" s="1"/>
  <c r="J1958" i="1"/>
  <c r="AA1958" i="1" s="1"/>
  <c r="J1961" i="1"/>
  <c r="AA1961" i="1" s="1"/>
  <c r="J1963" i="1"/>
  <c r="AA1963" i="1" s="1"/>
  <c r="J1965" i="1"/>
  <c r="AA1965" i="1" s="1"/>
  <c r="J1968" i="1"/>
  <c r="AA1968" i="1" s="1"/>
  <c r="J1971" i="1"/>
  <c r="AA1971" i="1" s="1"/>
  <c r="J1973" i="1"/>
  <c r="AA1973" i="1" s="1"/>
  <c r="J1975" i="1"/>
  <c r="AA1975" i="1" s="1"/>
  <c r="J1977" i="1"/>
  <c r="AA1977" i="1" s="1"/>
  <c r="J1979" i="1"/>
  <c r="AA1979" i="1" s="1"/>
  <c r="J1983" i="1"/>
  <c r="AA1983" i="1" s="1"/>
  <c r="J1985" i="1"/>
  <c r="AA1985" i="1" s="1"/>
  <c r="J1987" i="1"/>
  <c r="AA1987" i="1" s="1"/>
  <c r="J1989" i="1"/>
  <c r="AA1989" i="1" s="1"/>
  <c r="J1992" i="1"/>
  <c r="AA1992" i="1" s="1"/>
  <c r="J1994" i="1"/>
  <c r="AA1994" i="1" s="1"/>
  <c r="J1997" i="1"/>
  <c r="AA1997" i="1" s="1"/>
  <c r="J1999" i="1"/>
  <c r="AA1999" i="1" s="1"/>
  <c r="J2001" i="1"/>
  <c r="AA2001" i="1" s="1"/>
  <c r="J2003" i="1"/>
  <c r="AA2003" i="1" s="1"/>
  <c r="J2005" i="1"/>
  <c r="AA2005" i="1" s="1"/>
  <c r="J2008" i="1"/>
  <c r="AA2008" i="1" s="1"/>
  <c r="J2009" i="1"/>
  <c r="AA2009" i="1" s="1"/>
  <c r="J2010" i="1"/>
  <c r="AA2010" i="1" s="1"/>
  <c r="J2011" i="1"/>
  <c r="AA2011" i="1" s="1"/>
  <c r="J2012" i="1"/>
  <c r="AA2012" i="1" s="1"/>
  <c r="J2013" i="1"/>
  <c r="AA2013" i="1" s="1"/>
  <c r="J2014" i="1"/>
  <c r="AA2014" i="1" s="1"/>
  <c r="J2016" i="1"/>
  <c r="AA2016" i="1" s="1"/>
  <c r="J2017" i="1"/>
  <c r="AA2017" i="1" s="1"/>
  <c r="J2018" i="1"/>
  <c r="AA2018" i="1" s="1"/>
  <c r="J2019" i="1"/>
  <c r="AA2019" i="1" s="1"/>
  <c r="J2020" i="1"/>
  <c r="AA2020" i="1" s="1"/>
  <c r="J2021" i="1"/>
  <c r="AA2021" i="1" s="1"/>
  <c r="J2022" i="1"/>
  <c r="J2024" i="1"/>
  <c r="AA2024" i="1" s="1"/>
  <c r="AJ2023" i="1" s="1"/>
  <c r="J2027" i="1"/>
  <c r="AA2027" i="1" s="1"/>
  <c r="AJ2026" i="1" s="1"/>
  <c r="J2029" i="1"/>
  <c r="AA2029" i="1" s="1"/>
  <c r="J2030" i="1"/>
  <c r="AA2030" i="1" s="1"/>
  <c r="J2031" i="1"/>
  <c r="AA2031" i="1" s="1"/>
  <c r="J2032" i="1"/>
  <c r="AA2032" i="1" s="1"/>
  <c r="J2033" i="1"/>
  <c r="AA2033" i="1" s="1"/>
  <c r="J2034" i="1"/>
  <c r="AA2034" i="1" s="1"/>
  <c r="L1887" i="1"/>
  <c r="L1889" i="1"/>
  <c r="L1892" i="1"/>
  <c r="L1891" i="1" s="1"/>
  <c r="L1895" i="1"/>
  <c r="L1894" i="1" s="1"/>
  <c r="L1898" i="1"/>
  <c r="L1900" i="1"/>
  <c r="L1902" i="1"/>
  <c r="L1904" i="1"/>
  <c r="L1906" i="1"/>
  <c r="L1909" i="1"/>
  <c r="L1911" i="1"/>
  <c r="L1913" i="1"/>
  <c r="L1915" i="1"/>
  <c r="L1917" i="1"/>
  <c r="L1919" i="1"/>
  <c r="L1922" i="1"/>
  <c r="L1921" i="1" s="1"/>
  <c r="L1925" i="1"/>
  <c r="L1927" i="1"/>
  <c r="L1929" i="1"/>
  <c r="L1931" i="1"/>
  <c r="L1933" i="1"/>
  <c r="L1935" i="1"/>
  <c r="L1937" i="1"/>
  <c r="L1939" i="1"/>
  <c r="L1941" i="1"/>
  <c r="L1943" i="1"/>
  <c r="L1945" i="1"/>
  <c r="L1947" i="1"/>
  <c r="L1949" i="1"/>
  <c r="L1951" i="1"/>
  <c r="L1953" i="1"/>
  <c r="L1955" i="1"/>
  <c r="L1958" i="1"/>
  <c r="L1961" i="1"/>
  <c r="L1963" i="1"/>
  <c r="L1965" i="1"/>
  <c r="L1968" i="1"/>
  <c r="L1971" i="1"/>
  <c r="L1973" i="1"/>
  <c r="L1975" i="1"/>
  <c r="L1977" i="1"/>
  <c r="L1979" i="1"/>
  <c r="L1983" i="1"/>
  <c r="L1985" i="1"/>
  <c r="L1987" i="1"/>
  <c r="L1989" i="1"/>
  <c r="L1992" i="1"/>
  <c r="L1994" i="1"/>
  <c r="L1997" i="1"/>
  <c r="L1999" i="1"/>
  <c r="L2001" i="1"/>
  <c r="L2003" i="1"/>
  <c r="L2005" i="1"/>
  <c r="L2008" i="1"/>
  <c r="L2009" i="1"/>
  <c r="L2010" i="1"/>
  <c r="L2011" i="1"/>
  <c r="L2012" i="1"/>
  <c r="L2013" i="1"/>
  <c r="L2014" i="1"/>
  <c r="L2016" i="1"/>
  <c r="L2017" i="1"/>
  <c r="L2018" i="1"/>
  <c r="L2019" i="1"/>
  <c r="L2020" i="1"/>
  <c r="L2021" i="1"/>
  <c r="L2022" i="1"/>
  <c r="L2024" i="1"/>
  <c r="L2023" i="1" s="1"/>
  <c r="L2027" i="1"/>
  <c r="L2026" i="1" s="1"/>
  <c r="L2029" i="1"/>
  <c r="L2030" i="1"/>
  <c r="L2031" i="1"/>
  <c r="L2032" i="1"/>
  <c r="L2033" i="1"/>
  <c r="L2034" i="1"/>
  <c r="N1887" i="1"/>
  <c r="N1889" i="1"/>
  <c r="S1886" i="1"/>
  <c r="U1886" i="1"/>
  <c r="W1886" i="1"/>
  <c r="Y1887" i="1"/>
  <c r="Y1889" i="1"/>
  <c r="Z1887" i="1"/>
  <c r="Z1889" i="1"/>
  <c r="AE1887" i="1"/>
  <c r="AM1887" i="1" s="1"/>
  <c r="AE1889" i="1"/>
  <c r="AM1889" i="1" s="1"/>
  <c r="N1892" i="1"/>
  <c r="O1891" i="1" s="1"/>
  <c r="S1891" i="1"/>
  <c r="U1891" i="1"/>
  <c r="W1891" i="1"/>
  <c r="Y1892" i="1"/>
  <c r="AH1891" i="1" s="1"/>
  <c r="Z1892" i="1"/>
  <c r="AI1891" i="1" s="1"/>
  <c r="AE1892" i="1"/>
  <c r="AM1892" i="1" s="1"/>
  <c r="N1895" i="1"/>
  <c r="O1894" i="1" s="1"/>
  <c r="S1894" i="1"/>
  <c r="U1894" i="1"/>
  <c r="W1894" i="1"/>
  <c r="Y1895" i="1"/>
  <c r="AH1894" i="1" s="1"/>
  <c r="Z1895" i="1"/>
  <c r="AI1894" i="1" s="1"/>
  <c r="AE1895" i="1"/>
  <c r="AM1895" i="1" s="1"/>
  <c r="N1898" i="1"/>
  <c r="N1900" i="1"/>
  <c r="N1902" i="1"/>
  <c r="N1904" i="1"/>
  <c r="N1906" i="1"/>
  <c r="S1897" i="1"/>
  <c r="U1897" i="1"/>
  <c r="W1897" i="1"/>
  <c r="Y1898" i="1"/>
  <c r="Y1900" i="1"/>
  <c r="Y1902" i="1"/>
  <c r="Y1904" i="1"/>
  <c r="Y1906" i="1"/>
  <c r="Z1898" i="1"/>
  <c r="Z1900" i="1"/>
  <c r="Z1902" i="1"/>
  <c r="Z1904" i="1"/>
  <c r="Z1906" i="1"/>
  <c r="AE1898" i="1"/>
  <c r="AM1898" i="1" s="1"/>
  <c r="AE1900" i="1"/>
  <c r="AM1900" i="1" s="1"/>
  <c r="AE1902" i="1"/>
  <c r="AM1902" i="1" s="1"/>
  <c r="AE1904" i="1"/>
  <c r="AM1904" i="1" s="1"/>
  <c r="AE1906" i="1"/>
  <c r="AM1906" i="1" s="1"/>
  <c r="N1909" i="1"/>
  <c r="N1911" i="1"/>
  <c r="N1913" i="1"/>
  <c r="N1915" i="1"/>
  <c r="N1917" i="1"/>
  <c r="Q1908" i="1"/>
  <c r="U1908" i="1"/>
  <c r="W1908" i="1"/>
  <c r="Y1909" i="1"/>
  <c r="Y1911" i="1"/>
  <c r="Y1913" i="1"/>
  <c r="Y1915" i="1"/>
  <c r="Y1917" i="1"/>
  <c r="Y1919" i="1"/>
  <c r="Z1909" i="1"/>
  <c r="Z1911" i="1"/>
  <c r="Z1913" i="1"/>
  <c r="Z1915" i="1"/>
  <c r="Z1917" i="1"/>
  <c r="Z1919" i="1"/>
  <c r="AE1909" i="1"/>
  <c r="AM1909" i="1" s="1"/>
  <c r="AE1911" i="1"/>
  <c r="AM1911" i="1" s="1"/>
  <c r="AE1913" i="1"/>
  <c r="AM1913" i="1" s="1"/>
  <c r="AE1915" i="1"/>
  <c r="AM1915" i="1" s="1"/>
  <c r="AE1917" i="1"/>
  <c r="AM1917" i="1" s="1"/>
  <c r="AE1919" i="1"/>
  <c r="AM1919" i="1" s="1"/>
  <c r="N1922" i="1"/>
  <c r="O1921" i="1" s="1"/>
  <c r="Q1921" i="1"/>
  <c r="U1921" i="1"/>
  <c r="W1921" i="1"/>
  <c r="Y1922" i="1"/>
  <c r="AH1921" i="1" s="1"/>
  <c r="Z1922" i="1"/>
  <c r="AI1921" i="1" s="1"/>
  <c r="AE1922" i="1"/>
  <c r="AM1922" i="1" s="1"/>
  <c r="N1925" i="1"/>
  <c r="N1927" i="1"/>
  <c r="N1929" i="1"/>
  <c r="N1931" i="1"/>
  <c r="N1933" i="1"/>
  <c r="N1935" i="1"/>
  <c r="N1937" i="1"/>
  <c r="N1939" i="1"/>
  <c r="N1941" i="1"/>
  <c r="N1943" i="1"/>
  <c r="N1945" i="1"/>
  <c r="N1947" i="1"/>
  <c r="N1949" i="1"/>
  <c r="N1951" i="1"/>
  <c r="N1953" i="1"/>
  <c r="Q1924" i="1"/>
  <c r="U1924" i="1"/>
  <c r="W1924" i="1"/>
  <c r="Y1925" i="1"/>
  <c r="Y1927" i="1"/>
  <c r="Y1929" i="1"/>
  <c r="Y1931" i="1"/>
  <c r="Y1933" i="1"/>
  <c r="Y1935" i="1"/>
  <c r="Y1937" i="1"/>
  <c r="Y1939" i="1"/>
  <c r="Y1941" i="1"/>
  <c r="Y1943" i="1"/>
  <c r="Y1945" i="1"/>
  <c r="Y1947" i="1"/>
  <c r="Y1949" i="1"/>
  <c r="Y1951" i="1"/>
  <c r="Y1953" i="1"/>
  <c r="Y1955" i="1"/>
  <c r="Z1925" i="1"/>
  <c r="Z1927" i="1"/>
  <c r="Z1929" i="1"/>
  <c r="Z1931" i="1"/>
  <c r="Z1933" i="1"/>
  <c r="Z1935" i="1"/>
  <c r="Z1937" i="1"/>
  <c r="Z1939" i="1"/>
  <c r="Z1941" i="1"/>
  <c r="Z1943" i="1"/>
  <c r="Z1945" i="1"/>
  <c r="Z1947" i="1"/>
  <c r="Z1949" i="1"/>
  <c r="Z1951" i="1"/>
  <c r="Z1953" i="1"/>
  <c r="Z1955" i="1"/>
  <c r="AE1925" i="1"/>
  <c r="AM1925" i="1" s="1"/>
  <c r="AE1927" i="1"/>
  <c r="AM1927" i="1" s="1"/>
  <c r="AE1929" i="1"/>
  <c r="AM1929" i="1" s="1"/>
  <c r="AE1931" i="1"/>
  <c r="AM1931" i="1" s="1"/>
  <c r="AE1933" i="1"/>
  <c r="AM1933" i="1" s="1"/>
  <c r="AE1935" i="1"/>
  <c r="AM1935" i="1" s="1"/>
  <c r="AE1937" i="1"/>
  <c r="AM1937" i="1" s="1"/>
  <c r="AE1939" i="1"/>
  <c r="AM1939" i="1" s="1"/>
  <c r="AE1941" i="1"/>
  <c r="AM1941" i="1" s="1"/>
  <c r="AE1943" i="1"/>
  <c r="AM1943" i="1" s="1"/>
  <c r="AE1945" i="1"/>
  <c r="AM1945" i="1" s="1"/>
  <c r="AE1947" i="1"/>
  <c r="AM1947" i="1" s="1"/>
  <c r="AE1949" i="1"/>
  <c r="AM1949" i="1" s="1"/>
  <c r="AE1951" i="1"/>
  <c r="AM1951" i="1" s="1"/>
  <c r="AE1953" i="1"/>
  <c r="AM1953" i="1" s="1"/>
  <c r="AE1955" i="1"/>
  <c r="AM1955" i="1" s="1"/>
  <c r="N1958" i="1"/>
  <c r="N1961" i="1"/>
  <c r="N1963" i="1"/>
  <c r="Q1957" i="1"/>
  <c r="U1957" i="1"/>
  <c r="W1957" i="1"/>
  <c r="Y1958" i="1"/>
  <c r="Y1961" i="1"/>
  <c r="Y1963" i="1"/>
  <c r="Y1965" i="1"/>
  <c r="Z1958" i="1"/>
  <c r="Z1961" i="1"/>
  <c r="Z1963" i="1"/>
  <c r="Z1965" i="1"/>
  <c r="AE1958" i="1"/>
  <c r="AM1958" i="1" s="1"/>
  <c r="AE1961" i="1"/>
  <c r="AM1961" i="1" s="1"/>
  <c r="AE1963" i="1"/>
  <c r="AM1963" i="1" s="1"/>
  <c r="AE1965" i="1"/>
  <c r="AM1965" i="1" s="1"/>
  <c r="N1968" i="1"/>
  <c r="N1971" i="1"/>
  <c r="N1973" i="1"/>
  <c r="N1975" i="1"/>
  <c r="N1977" i="1"/>
  <c r="N1979" i="1"/>
  <c r="N1983" i="1"/>
  <c r="N1985" i="1"/>
  <c r="N1987" i="1"/>
  <c r="Q1967" i="1"/>
  <c r="U1967" i="1"/>
  <c r="W1967" i="1"/>
  <c r="Y1968" i="1"/>
  <c r="Y1971" i="1"/>
  <c r="Y1973" i="1"/>
  <c r="Y1975" i="1"/>
  <c r="Y1977" i="1"/>
  <c r="Y1979" i="1"/>
  <c r="Y1983" i="1"/>
  <c r="Y1985" i="1"/>
  <c r="Y1987" i="1"/>
  <c r="Y1989" i="1"/>
  <c r="Z1968" i="1"/>
  <c r="Z1971" i="1"/>
  <c r="Z1973" i="1"/>
  <c r="Z1975" i="1"/>
  <c r="Z1977" i="1"/>
  <c r="Z1979" i="1"/>
  <c r="Z1983" i="1"/>
  <c r="Z1985" i="1"/>
  <c r="Z1987" i="1"/>
  <c r="Z1989" i="1"/>
  <c r="AE1968" i="1"/>
  <c r="AM1968" i="1" s="1"/>
  <c r="AE1971" i="1"/>
  <c r="AM1971" i="1" s="1"/>
  <c r="AE1973" i="1"/>
  <c r="AM1973" i="1" s="1"/>
  <c r="AE1975" i="1"/>
  <c r="AM1975" i="1" s="1"/>
  <c r="AE1977" i="1"/>
  <c r="AM1977" i="1" s="1"/>
  <c r="AE1979" i="1"/>
  <c r="AM1979" i="1" s="1"/>
  <c r="AE1983" i="1"/>
  <c r="AM1983" i="1" s="1"/>
  <c r="AE1985" i="1"/>
  <c r="AM1985" i="1" s="1"/>
  <c r="AE1987" i="1"/>
  <c r="AM1987" i="1" s="1"/>
  <c r="AE1989" i="1"/>
  <c r="AM1989" i="1" s="1"/>
  <c r="N1992" i="1"/>
  <c r="N1994" i="1"/>
  <c r="Q1991" i="1"/>
  <c r="U1991" i="1"/>
  <c r="W1991" i="1"/>
  <c r="Y1992" i="1"/>
  <c r="Y1994" i="1"/>
  <c r="Z1992" i="1"/>
  <c r="Z1994" i="1"/>
  <c r="AE1992" i="1"/>
  <c r="AM1992" i="1" s="1"/>
  <c r="AE1994" i="1"/>
  <c r="AM1994" i="1" s="1"/>
  <c r="N1997" i="1"/>
  <c r="N1999" i="1"/>
  <c r="N2001" i="1"/>
  <c r="N2003" i="1"/>
  <c r="N2005" i="1"/>
  <c r="S1996" i="1"/>
  <c r="U1996" i="1"/>
  <c r="W1996" i="1"/>
  <c r="Y1997" i="1"/>
  <c r="Y1999" i="1"/>
  <c r="Y2001" i="1"/>
  <c r="Y2003" i="1"/>
  <c r="Y2005" i="1"/>
  <c r="Z1997" i="1"/>
  <c r="Z1999" i="1"/>
  <c r="Z2001" i="1"/>
  <c r="Z2003" i="1"/>
  <c r="Z2005" i="1"/>
  <c r="AE1997" i="1"/>
  <c r="AM1997" i="1" s="1"/>
  <c r="AE1999" i="1"/>
  <c r="AM1999" i="1" s="1"/>
  <c r="AE2001" i="1"/>
  <c r="AM2001" i="1" s="1"/>
  <c r="AE2003" i="1"/>
  <c r="AM2003" i="1" s="1"/>
  <c r="AE2005" i="1"/>
  <c r="AM2005" i="1" s="1"/>
  <c r="N2008" i="1"/>
  <c r="N2009" i="1"/>
  <c r="N2010" i="1"/>
  <c r="N2011" i="1"/>
  <c r="N2012" i="1"/>
  <c r="N2013" i="1"/>
  <c r="N2014" i="1"/>
  <c r="S2007" i="1"/>
  <c r="U2007" i="1"/>
  <c r="W2007" i="1"/>
  <c r="Y2008" i="1"/>
  <c r="Y2009" i="1"/>
  <c r="Y2010" i="1"/>
  <c r="Y2011" i="1"/>
  <c r="Y2012" i="1"/>
  <c r="Y2013" i="1"/>
  <c r="Y2014" i="1"/>
  <c r="Z2008" i="1"/>
  <c r="Z2009" i="1"/>
  <c r="Z2010" i="1"/>
  <c r="Z2011" i="1"/>
  <c r="Z2012" i="1"/>
  <c r="Z2013" i="1"/>
  <c r="Z2014" i="1"/>
  <c r="AE2008" i="1"/>
  <c r="AM2008" i="1" s="1"/>
  <c r="AE2009" i="1"/>
  <c r="AM2009" i="1" s="1"/>
  <c r="AE2010" i="1"/>
  <c r="AM2010" i="1" s="1"/>
  <c r="AE2011" i="1"/>
  <c r="AM2011" i="1" s="1"/>
  <c r="AE2012" i="1"/>
  <c r="AM2012" i="1" s="1"/>
  <c r="AE2013" i="1"/>
  <c r="AM2013" i="1" s="1"/>
  <c r="AE2014" i="1"/>
  <c r="AM2014" i="1" s="1"/>
  <c r="N2016" i="1"/>
  <c r="N2017" i="1"/>
  <c r="N2018" i="1"/>
  <c r="N2019" i="1"/>
  <c r="N2020" i="1"/>
  <c r="N2021" i="1"/>
  <c r="N2022" i="1"/>
  <c r="S2015" i="1"/>
  <c r="U2015" i="1"/>
  <c r="W2015" i="1"/>
  <c r="Y2016" i="1"/>
  <c r="Y2017" i="1"/>
  <c r="Y2018" i="1"/>
  <c r="Y2019" i="1"/>
  <c r="Y2020" i="1"/>
  <c r="Y2021" i="1"/>
  <c r="Y2022" i="1"/>
  <c r="Z2016" i="1"/>
  <c r="Z2017" i="1"/>
  <c r="Z2018" i="1"/>
  <c r="Z2019" i="1"/>
  <c r="Z2020" i="1"/>
  <c r="Z2021" i="1"/>
  <c r="Z2022" i="1"/>
  <c r="AE2016" i="1"/>
  <c r="AM2016" i="1" s="1"/>
  <c r="AE2017" i="1"/>
  <c r="AM2017" i="1" s="1"/>
  <c r="AE2018" i="1"/>
  <c r="AM2018" i="1" s="1"/>
  <c r="AE2019" i="1"/>
  <c r="AM2019" i="1" s="1"/>
  <c r="AE2020" i="1"/>
  <c r="AM2020" i="1" s="1"/>
  <c r="AE2021" i="1"/>
  <c r="AM2021" i="1" s="1"/>
  <c r="AE2022" i="1"/>
  <c r="AM2022" i="1" s="1"/>
  <c r="Q2023" i="1"/>
  <c r="S2023" i="1"/>
  <c r="U2023" i="1"/>
  <c r="W2023" i="1"/>
  <c r="Y2024" i="1"/>
  <c r="AH2023" i="1" s="1"/>
  <c r="Z2024" i="1"/>
  <c r="AI2023" i="1" s="1"/>
  <c r="AE2024" i="1"/>
  <c r="AM2024" i="1" s="1"/>
  <c r="N2027" i="1"/>
  <c r="O2026" i="1" s="1"/>
  <c r="Q2026" i="1"/>
  <c r="S2026" i="1"/>
  <c r="W2026" i="1"/>
  <c r="Y2027" i="1"/>
  <c r="AH2026" i="1" s="1"/>
  <c r="Z2027" i="1"/>
  <c r="AI2026" i="1" s="1"/>
  <c r="AE2027" i="1"/>
  <c r="AM2027" i="1" s="1"/>
  <c r="Q2028" i="1"/>
  <c r="S2028" i="1"/>
  <c r="U2028" i="1"/>
  <c r="W2028" i="1"/>
  <c r="Y2029" i="1"/>
  <c r="Y2030" i="1"/>
  <c r="Y2031" i="1"/>
  <c r="Y2032" i="1"/>
  <c r="Y2033" i="1"/>
  <c r="Y2034" i="1"/>
  <c r="Z2029" i="1"/>
  <c r="Z2030" i="1"/>
  <c r="Z2031" i="1"/>
  <c r="Z2032" i="1"/>
  <c r="Z2033" i="1"/>
  <c r="Z2034" i="1"/>
  <c r="AE2029" i="1"/>
  <c r="AM2029" i="1" s="1"/>
  <c r="AE2030" i="1"/>
  <c r="AM2030" i="1" s="1"/>
  <c r="AE2031" i="1"/>
  <c r="AM2031" i="1" s="1"/>
  <c r="AE2032" i="1"/>
  <c r="AM2032" i="1" s="1"/>
  <c r="AE2033" i="1"/>
  <c r="AM2033" i="1" s="1"/>
  <c r="AE2034" i="1"/>
  <c r="AM2034" i="1" s="1"/>
  <c r="AD2037" i="1"/>
  <c r="H2037" i="1" s="1"/>
  <c r="AD2039" i="1"/>
  <c r="H2039" i="1" s="1"/>
  <c r="AD2042" i="1"/>
  <c r="H2042" i="1" s="1"/>
  <c r="AD2045" i="1"/>
  <c r="H2045" i="1" s="1"/>
  <c r="H2044" i="1" s="1"/>
  <c r="AD2048" i="1"/>
  <c r="H2048" i="1" s="1"/>
  <c r="AD2050" i="1"/>
  <c r="H2050" i="1" s="1"/>
  <c r="AD2052" i="1"/>
  <c r="H2052" i="1" s="1"/>
  <c r="AD2054" i="1"/>
  <c r="H2054" i="1" s="1"/>
  <c r="AD2056" i="1"/>
  <c r="H2056" i="1" s="1"/>
  <c r="AD2059" i="1"/>
  <c r="H2059" i="1" s="1"/>
  <c r="AD2061" i="1"/>
  <c r="H2061" i="1" s="1"/>
  <c r="AD2063" i="1"/>
  <c r="H2063" i="1" s="1"/>
  <c r="AD2065" i="1"/>
  <c r="H2065" i="1" s="1"/>
  <c r="AD2067" i="1"/>
  <c r="H2067" i="1" s="1"/>
  <c r="AD2069" i="1"/>
  <c r="H2069" i="1" s="1"/>
  <c r="AD2072" i="1"/>
  <c r="H2072" i="1" s="1"/>
  <c r="AD2075" i="1"/>
  <c r="H2075" i="1" s="1"/>
  <c r="AD2077" i="1"/>
  <c r="H2077" i="1" s="1"/>
  <c r="AD2079" i="1"/>
  <c r="H2079" i="1" s="1"/>
  <c r="AD2081" i="1"/>
  <c r="H2081" i="1" s="1"/>
  <c r="AD2083" i="1"/>
  <c r="H2083" i="1" s="1"/>
  <c r="AD2085" i="1"/>
  <c r="H2085" i="1" s="1"/>
  <c r="AD2087" i="1"/>
  <c r="H2087" i="1" s="1"/>
  <c r="AD2089" i="1"/>
  <c r="H2089" i="1" s="1"/>
  <c r="AD2091" i="1"/>
  <c r="H2091" i="1" s="1"/>
  <c r="AD2093" i="1"/>
  <c r="H2093" i="1" s="1"/>
  <c r="AD2095" i="1"/>
  <c r="H2095" i="1" s="1"/>
  <c r="AD2097" i="1"/>
  <c r="H2097" i="1" s="1"/>
  <c r="AD2099" i="1"/>
  <c r="H2099" i="1" s="1"/>
  <c r="AD2101" i="1"/>
  <c r="H2101" i="1" s="1"/>
  <c r="AD2103" i="1"/>
  <c r="H2103" i="1" s="1"/>
  <c r="AD2105" i="1"/>
  <c r="H2105" i="1" s="1"/>
  <c r="AD2108" i="1"/>
  <c r="H2108" i="1" s="1"/>
  <c r="AD2111" i="1"/>
  <c r="H2111" i="1" s="1"/>
  <c r="AD2112" i="1"/>
  <c r="H2112" i="1" s="1"/>
  <c r="AD2114" i="1"/>
  <c r="H2114" i="1" s="1"/>
  <c r="AD2117" i="1"/>
  <c r="H2117" i="1" s="1"/>
  <c r="AD2120" i="1"/>
  <c r="H2120" i="1" s="1"/>
  <c r="AD2122" i="1"/>
  <c r="H2122" i="1" s="1"/>
  <c r="AD2124" i="1"/>
  <c r="H2124" i="1" s="1"/>
  <c r="AD2126" i="1"/>
  <c r="H2126" i="1" s="1"/>
  <c r="AD2128" i="1"/>
  <c r="H2128" i="1" s="1"/>
  <c r="AD2132" i="1"/>
  <c r="H2132" i="1" s="1"/>
  <c r="AD2134" i="1"/>
  <c r="H2134" i="1" s="1"/>
  <c r="AD2136" i="1"/>
  <c r="H2136" i="1" s="1"/>
  <c r="AD2138" i="1"/>
  <c r="H2138" i="1" s="1"/>
  <c r="AD2141" i="1"/>
  <c r="H2141" i="1" s="1"/>
  <c r="AD2143" i="1"/>
  <c r="H2143" i="1" s="1"/>
  <c r="AD2146" i="1"/>
  <c r="H2146" i="1" s="1"/>
  <c r="AD2148" i="1"/>
  <c r="H2148" i="1" s="1"/>
  <c r="AD2150" i="1"/>
  <c r="H2150" i="1" s="1"/>
  <c r="AD2152" i="1"/>
  <c r="H2152" i="1" s="1"/>
  <c r="AD2154" i="1"/>
  <c r="H2154" i="1" s="1"/>
  <c r="AD2157" i="1"/>
  <c r="H2157" i="1" s="1"/>
  <c r="AD2158" i="1"/>
  <c r="H2158" i="1" s="1"/>
  <c r="AD2159" i="1"/>
  <c r="H2159" i="1" s="1"/>
  <c r="AD2160" i="1"/>
  <c r="H2160" i="1" s="1"/>
  <c r="AD2161" i="1"/>
  <c r="H2161" i="1" s="1"/>
  <c r="AD2162" i="1"/>
  <c r="H2162" i="1" s="1"/>
  <c r="AD2163" i="1"/>
  <c r="H2163" i="1" s="1"/>
  <c r="AD2165" i="1"/>
  <c r="H2165" i="1" s="1"/>
  <c r="AD2166" i="1"/>
  <c r="H2166" i="1" s="1"/>
  <c r="AD2167" i="1"/>
  <c r="H2167" i="1" s="1"/>
  <c r="AD2168" i="1"/>
  <c r="H2168" i="1" s="1"/>
  <c r="AD2169" i="1"/>
  <c r="H2169" i="1" s="1"/>
  <c r="AD2170" i="1"/>
  <c r="H2170" i="1" s="1"/>
  <c r="AD2171" i="1"/>
  <c r="H2171" i="1" s="1"/>
  <c r="AD2173" i="1"/>
  <c r="H2173" i="1" s="1"/>
  <c r="AD2175" i="1"/>
  <c r="H2175" i="1" s="1"/>
  <c r="H2174" i="1" s="1"/>
  <c r="AD2177" i="1"/>
  <c r="H2177" i="1" s="1"/>
  <c r="AD2178" i="1"/>
  <c r="H2178" i="1" s="1"/>
  <c r="AD2179" i="1"/>
  <c r="H2179" i="1" s="1"/>
  <c r="AD2180" i="1"/>
  <c r="H2180" i="1" s="1"/>
  <c r="AD2181" i="1"/>
  <c r="H2181" i="1" s="1"/>
  <c r="AD2182" i="1"/>
  <c r="H2182" i="1" s="1"/>
  <c r="J2037" i="1"/>
  <c r="AA2037" i="1" s="1"/>
  <c r="J2039" i="1"/>
  <c r="J2042" i="1"/>
  <c r="AA2042" i="1" s="1"/>
  <c r="AJ2041" i="1" s="1"/>
  <c r="J2045" i="1"/>
  <c r="J2048" i="1"/>
  <c r="AA2048" i="1" s="1"/>
  <c r="J2050" i="1"/>
  <c r="AA2050" i="1" s="1"/>
  <c r="J2052" i="1"/>
  <c r="AA2052" i="1" s="1"/>
  <c r="J2054" i="1"/>
  <c r="AA2054" i="1" s="1"/>
  <c r="J2056" i="1"/>
  <c r="AA2056" i="1" s="1"/>
  <c r="J2059" i="1"/>
  <c r="AA2059" i="1" s="1"/>
  <c r="J2061" i="1"/>
  <c r="AA2061" i="1" s="1"/>
  <c r="J2063" i="1"/>
  <c r="AA2063" i="1" s="1"/>
  <c r="J2065" i="1"/>
  <c r="AA2065" i="1" s="1"/>
  <c r="J2067" i="1"/>
  <c r="AA2067" i="1" s="1"/>
  <c r="J2069" i="1"/>
  <c r="AA2069" i="1" s="1"/>
  <c r="J2072" i="1"/>
  <c r="AA2072" i="1" s="1"/>
  <c r="AJ2071" i="1" s="1"/>
  <c r="J2075" i="1"/>
  <c r="AA2075" i="1" s="1"/>
  <c r="J2077" i="1"/>
  <c r="AA2077" i="1" s="1"/>
  <c r="J2079" i="1"/>
  <c r="AA2079" i="1" s="1"/>
  <c r="J2081" i="1"/>
  <c r="AA2081" i="1" s="1"/>
  <c r="J2083" i="1"/>
  <c r="AA2083" i="1" s="1"/>
  <c r="J2085" i="1"/>
  <c r="AA2085" i="1" s="1"/>
  <c r="J2087" i="1"/>
  <c r="AA2087" i="1" s="1"/>
  <c r="J2089" i="1"/>
  <c r="AA2089" i="1" s="1"/>
  <c r="J2091" i="1"/>
  <c r="AA2091" i="1" s="1"/>
  <c r="J2093" i="1"/>
  <c r="AA2093" i="1" s="1"/>
  <c r="J2095" i="1"/>
  <c r="AA2095" i="1" s="1"/>
  <c r="J2097" i="1"/>
  <c r="AA2097" i="1" s="1"/>
  <c r="J2099" i="1"/>
  <c r="AA2099" i="1" s="1"/>
  <c r="J2101" i="1"/>
  <c r="AA2101" i="1" s="1"/>
  <c r="J2103" i="1"/>
  <c r="AA2103" i="1" s="1"/>
  <c r="J2105" i="1"/>
  <c r="AA2105" i="1" s="1"/>
  <c r="J2108" i="1"/>
  <c r="AA2108" i="1" s="1"/>
  <c r="J2111" i="1"/>
  <c r="AA2111" i="1" s="1"/>
  <c r="J2112" i="1"/>
  <c r="AA2112" i="1" s="1"/>
  <c r="J2114" i="1"/>
  <c r="AA2114" i="1" s="1"/>
  <c r="J2117" i="1"/>
  <c r="AA2117" i="1" s="1"/>
  <c r="J2120" i="1"/>
  <c r="AA2120" i="1" s="1"/>
  <c r="J2122" i="1"/>
  <c r="AA2122" i="1" s="1"/>
  <c r="J2124" i="1"/>
  <c r="AA2124" i="1" s="1"/>
  <c r="J2126" i="1"/>
  <c r="AA2126" i="1" s="1"/>
  <c r="J2128" i="1"/>
  <c r="AA2128" i="1" s="1"/>
  <c r="J2132" i="1"/>
  <c r="AA2132" i="1" s="1"/>
  <c r="J2134" i="1"/>
  <c r="AA2134" i="1" s="1"/>
  <c r="J2136" i="1"/>
  <c r="AA2136" i="1" s="1"/>
  <c r="J2138" i="1"/>
  <c r="AA2138" i="1" s="1"/>
  <c r="J2141" i="1"/>
  <c r="AA2141" i="1" s="1"/>
  <c r="J2143" i="1"/>
  <c r="AA2143" i="1" s="1"/>
  <c r="J2146" i="1"/>
  <c r="AA2146" i="1" s="1"/>
  <c r="J2148" i="1"/>
  <c r="AA2148" i="1" s="1"/>
  <c r="J2150" i="1"/>
  <c r="AA2150" i="1" s="1"/>
  <c r="J2152" i="1"/>
  <c r="AA2152" i="1" s="1"/>
  <c r="J2154" i="1"/>
  <c r="AA2154" i="1" s="1"/>
  <c r="J2157" i="1"/>
  <c r="AA2157" i="1" s="1"/>
  <c r="J2158" i="1"/>
  <c r="AA2158" i="1" s="1"/>
  <c r="J2159" i="1"/>
  <c r="AA2159" i="1" s="1"/>
  <c r="J2160" i="1"/>
  <c r="AA2160" i="1" s="1"/>
  <c r="J2161" i="1"/>
  <c r="AA2161" i="1" s="1"/>
  <c r="J2162" i="1"/>
  <c r="AA2162" i="1" s="1"/>
  <c r="J2163" i="1"/>
  <c r="AA2163" i="1" s="1"/>
  <c r="J2165" i="1"/>
  <c r="AA2165" i="1" s="1"/>
  <c r="J2166" i="1"/>
  <c r="AA2166" i="1" s="1"/>
  <c r="J2167" i="1"/>
  <c r="J2168" i="1"/>
  <c r="AA2168" i="1" s="1"/>
  <c r="J2169" i="1"/>
  <c r="AA2169" i="1" s="1"/>
  <c r="J2170" i="1"/>
  <c r="AA2170" i="1" s="1"/>
  <c r="J2171" i="1"/>
  <c r="AA2171" i="1" s="1"/>
  <c r="J2173" i="1"/>
  <c r="AA2173" i="1" s="1"/>
  <c r="AJ2172" i="1" s="1"/>
  <c r="J2175" i="1"/>
  <c r="AA2175" i="1" s="1"/>
  <c r="AJ2174" i="1" s="1"/>
  <c r="J2177" i="1"/>
  <c r="AA2177" i="1" s="1"/>
  <c r="J2178" i="1"/>
  <c r="AA2178" i="1" s="1"/>
  <c r="J2179" i="1"/>
  <c r="AA2179" i="1" s="1"/>
  <c r="J2180" i="1"/>
  <c r="AA2180" i="1" s="1"/>
  <c r="J2181" i="1"/>
  <c r="AA2181" i="1" s="1"/>
  <c r="J2182" i="1"/>
  <c r="AA2182" i="1" s="1"/>
  <c r="L2037" i="1"/>
  <c r="L2039" i="1"/>
  <c r="L2042" i="1"/>
  <c r="L2041" i="1" s="1"/>
  <c r="L2045" i="1"/>
  <c r="L2044" i="1" s="1"/>
  <c r="L2048" i="1"/>
  <c r="L2050" i="1"/>
  <c r="L2052" i="1"/>
  <c r="L2054" i="1"/>
  <c r="L2056" i="1"/>
  <c r="L2059" i="1"/>
  <c r="L2061" i="1"/>
  <c r="L2063" i="1"/>
  <c r="L2065" i="1"/>
  <c r="L2067" i="1"/>
  <c r="L2069" i="1"/>
  <c r="L2072" i="1"/>
  <c r="L2071" i="1" s="1"/>
  <c r="L2075" i="1"/>
  <c r="L2077" i="1"/>
  <c r="L2079" i="1"/>
  <c r="L2081" i="1"/>
  <c r="L2083" i="1"/>
  <c r="L2085" i="1"/>
  <c r="L2087" i="1"/>
  <c r="L2089" i="1"/>
  <c r="L2091" i="1"/>
  <c r="L2093" i="1"/>
  <c r="L2095" i="1"/>
  <c r="L2097" i="1"/>
  <c r="L2099" i="1"/>
  <c r="L2101" i="1"/>
  <c r="L2103" i="1"/>
  <c r="L2105" i="1"/>
  <c r="L2108" i="1"/>
  <c r="L2111" i="1"/>
  <c r="L2112" i="1"/>
  <c r="L2114" i="1"/>
  <c r="L2117" i="1"/>
  <c r="L2120" i="1"/>
  <c r="L2122" i="1"/>
  <c r="L2124" i="1"/>
  <c r="L2126" i="1"/>
  <c r="L2128" i="1"/>
  <c r="L2132" i="1"/>
  <c r="L2134" i="1"/>
  <c r="L2136" i="1"/>
  <c r="L2138" i="1"/>
  <c r="L2141" i="1"/>
  <c r="L2143" i="1"/>
  <c r="L2146" i="1"/>
  <c r="L2148" i="1"/>
  <c r="L2150" i="1"/>
  <c r="L2152" i="1"/>
  <c r="L2154" i="1"/>
  <c r="L2157" i="1"/>
  <c r="L2158" i="1"/>
  <c r="L2159" i="1"/>
  <c r="L2160" i="1"/>
  <c r="L2161" i="1"/>
  <c r="L2162" i="1"/>
  <c r="L2163" i="1"/>
  <c r="L2165" i="1"/>
  <c r="L2166" i="1"/>
  <c r="L2167" i="1"/>
  <c r="L2168" i="1"/>
  <c r="L2169" i="1"/>
  <c r="L2170" i="1"/>
  <c r="L2171" i="1"/>
  <c r="L2173" i="1"/>
  <c r="L2172" i="1" s="1"/>
  <c r="L2175" i="1"/>
  <c r="L2174" i="1" s="1"/>
  <c r="L2177" i="1"/>
  <c r="L2178" i="1"/>
  <c r="L2179" i="1"/>
  <c r="L2180" i="1"/>
  <c r="L2181" i="1"/>
  <c r="L2182" i="1"/>
  <c r="N2037" i="1"/>
  <c r="N2039" i="1"/>
  <c r="S2036" i="1"/>
  <c r="U2036" i="1"/>
  <c r="W2036" i="1"/>
  <c r="Y2037" i="1"/>
  <c r="Y2039" i="1"/>
  <c r="Z2037" i="1"/>
  <c r="Z2039" i="1"/>
  <c r="AE2037" i="1"/>
  <c r="AM2037" i="1" s="1"/>
  <c r="AE2039" i="1"/>
  <c r="AM2039" i="1" s="1"/>
  <c r="N2042" i="1"/>
  <c r="O2041" i="1" s="1"/>
  <c r="S2041" i="1"/>
  <c r="U2041" i="1"/>
  <c r="W2041" i="1"/>
  <c r="Y2042" i="1"/>
  <c r="AH2041" i="1" s="1"/>
  <c r="Z2042" i="1"/>
  <c r="AI2041" i="1" s="1"/>
  <c r="AE2042" i="1"/>
  <c r="AM2042" i="1" s="1"/>
  <c r="N2045" i="1"/>
  <c r="O2044" i="1" s="1"/>
  <c r="S2044" i="1"/>
  <c r="U2044" i="1"/>
  <c r="W2044" i="1"/>
  <c r="Y2045" i="1"/>
  <c r="AH2044" i="1" s="1"/>
  <c r="Z2045" i="1"/>
  <c r="AI2044" i="1" s="1"/>
  <c r="AE2045" i="1"/>
  <c r="AM2045" i="1" s="1"/>
  <c r="N2048" i="1"/>
  <c r="N2050" i="1"/>
  <c r="N2052" i="1"/>
  <c r="N2054" i="1"/>
  <c r="N2056" i="1"/>
  <c r="S2047" i="1"/>
  <c r="U2047" i="1"/>
  <c r="W2047" i="1"/>
  <c r="Y2048" i="1"/>
  <c r="Y2050" i="1"/>
  <c r="Y2052" i="1"/>
  <c r="Y2054" i="1"/>
  <c r="Y2056" i="1"/>
  <c r="Z2048" i="1"/>
  <c r="Z2050" i="1"/>
  <c r="Z2052" i="1"/>
  <c r="Z2054" i="1"/>
  <c r="Z2056" i="1"/>
  <c r="AE2048" i="1"/>
  <c r="AM2048" i="1" s="1"/>
  <c r="AE2050" i="1"/>
  <c r="AM2050" i="1" s="1"/>
  <c r="AE2052" i="1"/>
  <c r="AM2052" i="1" s="1"/>
  <c r="AE2054" i="1"/>
  <c r="AM2054" i="1" s="1"/>
  <c r="AE2056" i="1"/>
  <c r="AM2056" i="1" s="1"/>
  <c r="N2059" i="1"/>
  <c r="N2061" i="1"/>
  <c r="N2063" i="1"/>
  <c r="N2065" i="1"/>
  <c r="N2067" i="1"/>
  <c r="Q2058" i="1"/>
  <c r="U2058" i="1"/>
  <c r="W2058" i="1"/>
  <c r="Y2059" i="1"/>
  <c r="Y2061" i="1"/>
  <c r="Y2063" i="1"/>
  <c r="Y2065" i="1"/>
  <c r="Y2067" i="1"/>
  <c r="Y2069" i="1"/>
  <c r="Z2059" i="1"/>
  <c r="Z2061" i="1"/>
  <c r="Z2063" i="1"/>
  <c r="Z2065" i="1"/>
  <c r="Z2067" i="1"/>
  <c r="Z2069" i="1"/>
  <c r="AE2059" i="1"/>
  <c r="AM2059" i="1" s="1"/>
  <c r="AE2061" i="1"/>
  <c r="AM2061" i="1" s="1"/>
  <c r="AE2063" i="1"/>
  <c r="AM2063" i="1" s="1"/>
  <c r="AE2065" i="1"/>
  <c r="AM2065" i="1" s="1"/>
  <c r="AE2067" i="1"/>
  <c r="AM2067" i="1" s="1"/>
  <c r="AE2069" i="1"/>
  <c r="AM2069" i="1" s="1"/>
  <c r="N2072" i="1"/>
  <c r="O2071" i="1" s="1"/>
  <c r="Q2071" i="1"/>
  <c r="U2071" i="1"/>
  <c r="W2071" i="1"/>
  <c r="Y2072" i="1"/>
  <c r="AH2071" i="1" s="1"/>
  <c r="Z2072" i="1"/>
  <c r="AI2071" i="1" s="1"/>
  <c r="AE2072" i="1"/>
  <c r="AM2072" i="1" s="1"/>
  <c r="N2075" i="1"/>
  <c r="N2077" i="1"/>
  <c r="N2079" i="1"/>
  <c r="N2081" i="1"/>
  <c r="N2083" i="1"/>
  <c r="N2085" i="1"/>
  <c r="N2087" i="1"/>
  <c r="N2089" i="1"/>
  <c r="N2091" i="1"/>
  <c r="N2093" i="1"/>
  <c r="N2095" i="1"/>
  <c r="N2097" i="1"/>
  <c r="N2099" i="1"/>
  <c r="N2101" i="1"/>
  <c r="N2103" i="1"/>
  <c r="Q2074" i="1"/>
  <c r="U2074" i="1"/>
  <c r="W2074" i="1"/>
  <c r="Y2075" i="1"/>
  <c r="Y2077" i="1"/>
  <c r="Y2079" i="1"/>
  <c r="Y2081" i="1"/>
  <c r="Y2083" i="1"/>
  <c r="Y2085" i="1"/>
  <c r="Y2087" i="1"/>
  <c r="Y2089" i="1"/>
  <c r="Y2091" i="1"/>
  <c r="Y2093" i="1"/>
  <c r="Y2095" i="1"/>
  <c r="Y2097" i="1"/>
  <c r="Y2099" i="1"/>
  <c r="Y2101" i="1"/>
  <c r="Y2103" i="1"/>
  <c r="Y2105" i="1"/>
  <c r="Z2075" i="1"/>
  <c r="Z2077" i="1"/>
  <c r="Z2079" i="1"/>
  <c r="Z2081" i="1"/>
  <c r="Z2083" i="1"/>
  <c r="Z2085" i="1"/>
  <c r="Z2087" i="1"/>
  <c r="Z2089" i="1"/>
  <c r="Z2091" i="1"/>
  <c r="Z2093" i="1"/>
  <c r="Z2095" i="1"/>
  <c r="Z2097" i="1"/>
  <c r="Z2099" i="1"/>
  <c r="Z2101" i="1"/>
  <c r="Z2103" i="1"/>
  <c r="Z2105" i="1"/>
  <c r="AE2075" i="1"/>
  <c r="AM2075" i="1" s="1"/>
  <c r="AE2077" i="1"/>
  <c r="AM2077" i="1" s="1"/>
  <c r="AE2079" i="1"/>
  <c r="AM2079" i="1" s="1"/>
  <c r="AE2081" i="1"/>
  <c r="AM2081" i="1" s="1"/>
  <c r="AE2083" i="1"/>
  <c r="AM2083" i="1" s="1"/>
  <c r="AE2085" i="1"/>
  <c r="AM2085" i="1" s="1"/>
  <c r="AE2087" i="1"/>
  <c r="AM2087" i="1" s="1"/>
  <c r="AE2089" i="1"/>
  <c r="AM2089" i="1" s="1"/>
  <c r="AE2091" i="1"/>
  <c r="AM2091" i="1" s="1"/>
  <c r="AE2093" i="1"/>
  <c r="AM2093" i="1" s="1"/>
  <c r="AE2095" i="1"/>
  <c r="AM2095" i="1" s="1"/>
  <c r="AE2097" i="1"/>
  <c r="AM2097" i="1" s="1"/>
  <c r="AE2099" i="1"/>
  <c r="AM2099" i="1" s="1"/>
  <c r="AE2101" i="1"/>
  <c r="AM2101" i="1" s="1"/>
  <c r="AE2103" i="1"/>
  <c r="AM2103" i="1" s="1"/>
  <c r="AE2105" i="1"/>
  <c r="AM2105" i="1" s="1"/>
  <c r="N2108" i="1"/>
  <c r="N2111" i="1"/>
  <c r="N2112" i="1"/>
  <c r="Q2107" i="1"/>
  <c r="U2107" i="1"/>
  <c r="W2107" i="1"/>
  <c r="Y2108" i="1"/>
  <c r="Y2111" i="1"/>
  <c r="Y2112" i="1"/>
  <c r="Y2114" i="1"/>
  <c r="Z2108" i="1"/>
  <c r="Z2111" i="1"/>
  <c r="Z2112" i="1"/>
  <c r="Z2114" i="1"/>
  <c r="AE2108" i="1"/>
  <c r="AM2108" i="1" s="1"/>
  <c r="AE2111" i="1"/>
  <c r="AM2111" i="1" s="1"/>
  <c r="AE2112" i="1"/>
  <c r="AM2112" i="1" s="1"/>
  <c r="AE2114" i="1"/>
  <c r="AM2114" i="1" s="1"/>
  <c r="N2117" i="1"/>
  <c r="N2120" i="1"/>
  <c r="N2122" i="1"/>
  <c r="N2124" i="1"/>
  <c r="N2126" i="1"/>
  <c r="N2128" i="1"/>
  <c r="N2132" i="1"/>
  <c r="N2134" i="1"/>
  <c r="N2136" i="1"/>
  <c r="Q2116" i="1"/>
  <c r="U2116" i="1"/>
  <c r="W2116" i="1"/>
  <c r="Y2117" i="1"/>
  <c r="Y2120" i="1"/>
  <c r="Y2122" i="1"/>
  <c r="Y2124" i="1"/>
  <c r="Y2126" i="1"/>
  <c r="Y2128" i="1"/>
  <c r="Y2132" i="1"/>
  <c r="Y2134" i="1"/>
  <c r="Y2136" i="1"/>
  <c r="Y2138" i="1"/>
  <c r="Z2117" i="1"/>
  <c r="Z2120" i="1"/>
  <c r="Z2122" i="1"/>
  <c r="Z2124" i="1"/>
  <c r="Z2126" i="1"/>
  <c r="Z2128" i="1"/>
  <c r="Z2132" i="1"/>
  <c r="Z2134" i="1"/>
  <c r="Z2136" i="1"/>
  <c r="Z2138" i="1"/>
  <c r="AE2117" i="1"/>
  <c r="AM2117" i="1" s="1"/>
  <c r="AE2120" i="1"/>
  <c r="AM2120" i="1" s="1"/>
  <c r="AE2122" i="1"/>
  <c r="AM2122" i="1" s="1"/>
  <c r="AE2124" i="1"/>
  <c r="AM2124" i="1" s="1"/>
  <c r="AE2126" i="1"/>
  <c r="AM2126" i="1" s="1"/>
  <c r="AE2128" i="1"/>
  <c r="AM2128" i="1" s="1"/>
  <c r="AE2132" i="1"/>
  <c r="AM2132" i="1" s="1"/>
  <c r="AE2134" i="1"/>
  <c r="AM2134" i="1" s="1"/>
  <c r="AE2136" i="1"/>
  <c r="AM2136" i="1" s="1"/>
  <c r="AE2138" i="1"/>
  <c r="AM2138" i="1" s="1"/>
  <c r="N2141" i="1"/>
  <c r="N2143" i="1"/>
  <c r="Q2140" i="1"/>
  <c r="U2140" i="1"/>
  <c r="W2140" i="1"/>
  <c r="Y2141" i="1"/>
  <c r="Y2143" i="1"/>
  <c r="Z2141" i="1"/>
  <c r="Z2143" i="1"/>
  <c r="AE2141" i="1"/>
  <c r="AM2141" i="1" s="1"/>
  <c r="AE2143" i="1"/>
  <c r="AM2143" i="1" s="1"/>
  <c r="N2146" i="1"/>
  <c r="N2148" i="1"/>
  <c r="N2150" i="1"/>
  <c r="N2152" i="1"/>
  <c r="N2154" i="1"/>
  <c r="S2145" i="1"/>
  <c r="U2145" i="1"/>
  <c r="W2145" i="1"/>
  <c r="Y2146" i="1"/>
  <c r="Y2148" i="1"/>
  <c r="Y2150" i="1"/>
  <c r="Y2152" i="1"/>
  <c r="Y2154" i="1"/>
  <c r="Z2146" i="1"/>
  <c r="Z2148" i="1"/>
  <c r="Z2150" i="1"/>
  <c r="Z2152" i="1"/>
  <c r="Z2154" i="1"/>
  <c r="AE2146" i="1"/>
  <c r="AM2146" i="1" s="1"/>
  <c r="AE2148" i="1"/>
  <c r="AM2148" i="1" s="1"/>
  <c r="AE2150" i="1"/>
  <c r="AM2150" i="1" s="1"/>
  <c r="AE2152" i="1"/>
  <c r="AM2152" i="1" s="1"/>
  <c r="AE2154" i="1"/>
  <c r="AM2154" i="1" s="1"/>
  <c r="N2157" i="1"/>
  <c r="N2158" i="1"/>
  <c r="N2159" i="1"/>
  <c r="N2160" i="1"/>
  <c r="N2161" i="1"/>
  <c r="N2162" i="1"/>
  <c r="N2163" i="1"/>
  <c r="S2156" i="1"/>
  <c r="U2156" i="1"/>
  <c r="W2156" i="1"/>
  <c r="Y2157" i="1"/>
  <c r="Y2158" i="1"/>
  <c r="Y2159" i="1"/>
  <c r="Y2160" i="1"/>
  <c r="Y2161" i="1"/>
  <c r="Y2162" i="1"/>
  <c r="Y2163" i="1"/>
  <c r="Z2157" i="1"/>
  <c r="Z2158" i="1"/>
  <c r="Z2159" i="1"/>
  <c r="Z2160" i="1"/>
  <c r="Z2161" i="1"/>
  <c r="Z2162" i="1"/>
  <c r="Z2163" i="1"/>
  <c r="AE2157" i="1"/>
  <c r="AM2157" i="1" s="1"/>
  <c r="AE2158" i="1"/>
  <c r="AM2158" i="1" s="1"/>
  <c r="AE2159" i="1"/>
  <c r="AM2159" i="1" s="1"/>
  <c r="AE2160" i="1"/>
  <c r="AM2160" i="1" s="1"/>
  <c r="AE2161" i="1"/>
  <c r="AM2161" i="1" s="1"/>
  <c r="AE2162" i="1"/>
  <c r="AM2162" i="1" s="1"/>
  <c r="AE2163" i="1"/>
  <c r="AM2163" i="1" s="1"/>
  <c r="N2165" i="1"/>
  <c r="N2166" i="1"/>
  <c r="N2167" i="1"/>
  <c r="N2168" i="1"/>
  <c r="N2169" i="1"/>
  <c r="N2170" i="1"/>
  <c r="N2171" i="1"/>
  <c r="S2164" i="1"/>
  <c r="U2164" i="1"/>
  <c r="W2164" i="1"/>
  <c r="Y2165" i="1"/>
  <c r="Y2166" i="1"/>
  <c r="Y2167" i="1"/>
  <c r="Y2168" i="1"/>
  <c r="Y2169" i="1"/>
  <c r="Y2170" i="1"/>
  <c r="Y2171" i="1"/>
  <c r="Z2165" i="1"/>
  <c r="Z2166" i="1"/>
  <c r="Z2167" i="1"/>
  <c r="Z2168" i="1"/>
  <c r="Z2169" i="1"/>
  <c r="Z2170" i="1"/>
  <c r="Z2171" i="1"/>
  <c r="AE2165" i="1"/>
  <c r="AM2165" i="1" s="1"/>
  <c r="AE2166" i="1"/>
  <c r="AM2166" i="1" s="1"/>
  <c r="AE2167" i="1"/>
  <c r="AM2167" i="1" s="1"/>
  <c r="AE2168" i="1"/>
  <c r="AM2168" i="1" s="1"/>
  <c r="AE2169" i="1"/>
  <c r="AM2169" i="1" s="1"/>
  <c r="AE2170" i="1"/>
  <c r="AM2170" i="1" s="1"/>
  <c r="AE2171" i="1"/>
  <c r="AM2171" i="1" s="1"/>
  <c r="Q2172" i="1"/>
  <c r="S2172" i="1"/>
  <c r="U2172" i="1"/>
  <c r="W2172" i="1"/>
  <c r="Y2173" i="1"/>
  <c r="AH2172" i="1" s="1"/>
  <c r="Z2173" i="1"/>
  <c r="AI2172" i="1" s="1"/>
  <c r="AE2173" i="1"/>
  <c r="AM2173" i="1" s="1"/>
  <c r="N2175" i="1"/>
  <c r="O2174" i="1" s="1"/>
  <c r="Q2174" i="1"/>
  <c r="S2174" i="1"/>
  <c r="W2174" i="1"/>
  <c r="Y2175" i="1"/>
  <c r="AH2174" i="1" s="1"/>
  <c r="Z2175" i="1"/>
  <c r="AI2174" i="1" s="1"/>
  <c r="AE2175" i="1"/>
  <c r="AM2175" i="1" s="1"/>
  <c r="Q2176" i="1"/>
  <c r="S2176" i="1"/>
  <c r="U2176" i="1"/>
  <c r="W2176" i="1"/>
  <c r="Y2177" i="1"/>
  <c r="Y2178" i="1"/>
  <c r="Y2179" i="1"/>
  <c r="Y2180" i="1"/>
  <c r="Y2181" i="1"/>
  <c r="Y2182" i="1"/>
  <c r="Z2177" i="1"/>
  <c r="Z2178" i="1"/>
  <c r="Z2179" i="1"/>
  <c r="Z2180" i="1"/>
  <c r="Z2181" i="1"/>
  <c r="Z2182" i="1"/>
  <c r="AE2177" i="1"/>
  <c r="AM2177" i="1" s="1"/>
  <c r="AE2178" i="1"/>
  <c r="AM2178" i="1" s="1"/>
  <c r="AE2179" i="1"/>
  <c r="AM2179" i="1" s="1"/>
  <c r="AE2180" i="1"/>
  <c r="AM2180" i="1" s="1"/>
  <c r="AE2181" i="1"/>
  <c r="AM2181" i="1" s="1"/>
  <c r="AE2182" i="1"/>
  <c r="AM2182" i="1" s="1"/>
  <c r="AL1654" i="1" l="1"/>
  <c r="AL133" i="1"/>
  <c r="AL478" i="1"/>
  <c r="AL476" i="1"/>
  <c r="AL159" i="1"/>
  <c r="AL142" i="1"/>
  <c r="AL76" i="1"/>
  <c r="AL42" i="1"/>
  <c r="AL2059" i="1"/>
  <c r="AL698" i="1"/>
  <c r="AL1438" i="1"/>
  <c r="AL1599" i="1"/>
  <c r="AL2042" i="1"/>
  <c r="AL1317" i="1"/>
  <c r="AL1744" i="1"/>
  <c r="AL1528" i="1"/>
  <c r="AL796" i="1"/>
  <c r="AL2165" i="1"/>
  <c r="AL1909" i="1"/>
  <c r="AL1782" i="1"/>
  <c r="AL1674" i="1"/>
  <c r="AL1159" i="1"/>
  <c r="AL630" i="1"/>
  <c r="AL1853" i="1"/>
  <c r="AL958" i="1"/>
  <c r="AL709" i="1"/>
  <c r="AL49" i="1"/>
  <c r="AL1255" i="1"/>
  <c r="AL724" i="1"/>
  <c r="AL487" i="1"/>
  <c r="AL470" i="1"/>
  <c r="AL359" i="1"/>
  <c r="AL99" i="1"/>
  <c r="AL2162" i="1"/>
  <c r="AL1150" i="1"/>
  <c r="AL670" i="1"/>
  <c r="AL1367" i="1"/>
  <c r="AL1608" i="1"/>
  <c r="AL1021" i="1"/>
  <c r="I125" i="1"/>
  <c r="AL1825" i="1"/>
  <c r="AL1443" i="1"/>
  <c r="AL1106" i="1"/>
  <c r="I630" i="1"/>
  <c r="AL60" i="1"/>
  <c r="AL33" i="1"/>
  <c r="AL2160" i="1"/>
  <c r="AL2136" i="1"/>
  <c r="AL2091" i="1"/>
  <c r="AL2011" i="1"/>
  <c r="AL1987" i="1"/>
  <c r="AL1941" i="1"/>
  <c r="AL1864" i="1"/>
  <c r="AL1805" i="1"/>
  <c r="I1864" i="1"/>
  <c r="AL1064" i="1"/>
  <c r="AL656" i="1"/>
  <c r="AL224" i="1"/>
  <c r="AL121" i="1"/>
  <c r="AL52" i="1"/>
  <c r="AL2175" i="1"/>
  <c r="AL2108" i="1"/>
  <c r="AL2083" i="1"/>
  <c r="AL2067" i="1"/>
  <c r="AL1933" i="1"/>
  <c r="AL1917" i="1"/>
  <c r="AL1860" i="1"/>
  <c r="AL1844" i="1"/>
  <c r="AL1789" i="1"/>
  <c r="AL1026" i="1"/>
  <c r="AL909" i="1"/>
  <c r="AL612" i="1"/>
  <c r="AL295" i="1"/>
  <c r="AL200" i="1"/>
  <c r="AL83" i="1"/>
  <c r="AL25" i="1"/>
  <c r="AL1723" i="1"/>
  <c r="AL1664" i="1"/>
  <c r="AL1624" i="1"/>
  <c r="AL1100" i="1"/>
  <c r="AL452" i="1"/>
  <c r="AL352" i="1"/>
  <c r="I375" i="1"/>
  <c r="AL118" i="1"/>
  <c r="AL2126" i="1"/>
  <c r="AL2077" i="1"/>
  <c r="AL2050" i="1"/>
  <c r="AL2117" i="1"/>
  <c r="AL2099" i="1"/>
  <c r="AL2034" i="1"/>
  <c r="AL2016" i="1"/>
  <c r="AL1835" i="1"/>
  <c r="AL1815" i="1"/>
  <c r="AL1797" i="1"/>
  <c r="AL1605" i="1"/>
  <c r="AL375" i="1"/>
  <c r="AL143" i="1"/>
  <c r="AL394" i="1"/>
  <c r="AL367" i="1"/>
  <c r="AL246" i="1"/>
  <c r="AL138" i="1"/>
  <c r="AL72" i="1"/>
  <c r="AL58" i="1"/>
  <c r="I118" i="1"/>
  <c r="AL109" i="1"/>
  <c r="AL80" i="1"/>
  <c r="AL65" i="1"/>
  <c r="AL1180" i="1"/>
  <c r="I790" i="1"/>
  <c r="AL529" i="1"/>
  <c r="AL1141" i="1"/>
  <c r="AL547" i="1"/>
  <c r="AL1121" i="1"/>
  <c r="H144" i="1"/>
  <c r="I144" i="1" s="1"/>
  <c r="AL1270" i="1"/>
  <c r="AL1178" i="1"/>
  <c r="AL763" i="1"/>
  <c r="I804" i="1"/>
  <c r="I796" i="1"/>
  <c r="I760" i="1"/>
  <c r="I759" i="1" s="1"/>
  <c r="R759" i="1" s="1"/>
  <c r="AL569" i="1"/>
  <c r="I569" i="1"/>
  <c r="H46" i="1"/>
  <c r="I46" i="1" s="1"/>
  <c r="N46" i="1" s="1"/>
  <c r="O35" i="1" s="1"/>
  <c r="AL1279" i="1"/>
  <c r="AL736" i="1"/>
  <c r="AL2009" i="1"/>
  <c r="I1900" i="1"/>
  <c r="AL1762" i="1"/>
  <c r="AL1698" i="1"/>
  <c r="AL1614" i="1"/>
  <c r="AL1566" i="1"/>
  <c r="AL1559" i="1"/>
  <c r="AL1550" i="1"/>
  <c r="AL1456" i="1"/>
  <c r="AL1412" i="1"/>
  <c r="AL1309" i="1"/>
  <c r="AL1263" i="1"/>
  <c r="AL1228" i="1"/>
  <c r="AL1190" i="1"/>
  <c r="AL1077" i="1"/>
  <c r="AL1022" i="1"/>
  <c r="AL1009" i="1"/>
  <c r="AL989" i="1"/>
  <c r="AL839" i="1"/>
  <c r="I604" i="1"/>
  <c r="AL601" i="1"/>
  <c r="AL539" i="1"/>
  <c r="AL1778" i="1"/>
  <c r="AL1302" i="1"/>
  <c r="AL1243" i="1"/>
  <c r="AL1185" i="1"/>
  <c r="AL1169" i="1"/>
  <c r="AL1087" i="1"/>
  <c r="AL1069" i="1"/>
  <c r="AL971" i="1"/>
  <c r="AL642" i="1"/>
  <c r="AL589" i="1"/>
  <c r="AL580" i="1"/>
  <c r="AL1829" i="1"/>
  <c r="AL1439" i="1"/>
  <c r="AL1253" i="1"/>
  <c r="AL1018" i="1"/>
  <c r="AL964" i="1"/>
  <c r="AL878" i="1"/>
  <c r="AL585" i="1"/>
  <c r="AL557" i="1"/>
  <c r="AL1902" i="1"/>
  <c r="AL1879" i="1"/>
  <c r="AA1864" i="1"/>
  <c r="AL1753" i="1"/>
  <c r="AL854" i="1"/>
  <c r="AA760" i="1"/>
  <c r="AJ759" i="1" s="1"/>
  <c r="AL485" i="1"/>
  <c r="AL408" i="1"/>
  <c r="AL2005" i="1"/>
  <c r="AL1977" i="1"/>
  <c r="AL1961" i="1"/>
  <c r="AL1927" i="1"/>
  <c r="AL1919" i="1"/>
  <c r="AL1839" i="1"/>
  <c r="AL1821" i="1"/>
  <c r="AL1732" i="1"/>
  <c r="AL1720" i="1"/>
  <c r="AL1711" i="1"/>
  <c r="AL1023" i="1"/>
  <c r="AL1002" i="1"/>
  <c r="AL966" i="1"/>
  <c r="AL888" i="1"/>
  <c r="AL861" i="1"/>
  <c r="AL2054" i="1"/>
  <c r="AL2181" i="1"/>
  <c r="AL2157" i="1"/>
  <c r="AL2150" i="1"/>
  <c r="AL2141" i="1"/>
  <c r="AL2132" i="1"/>
  <c r="AL1997" i="1"/>
  <c r="AL1968" i="1"/>
  <c r="AL1949" i="1"/>
  <c r="AL1900" i="1"/>
  <c r="AL1716" i="1"/>
  <c r="AL893" i="1"/>
  <c r="AL882" i="1"/>
  <c r="AL870" i="1"/>
  <c r="AL787" i="1"/>
  <c r="AL769" i="1"/>
  <c r="AL760" i="1"/>
  <c r="H874" i="1"/>
  <c r="I874" i="1" s="1"/>
  <c r="AL2103" i="1"/>
  <c r="AL2087" i="1"/>
  <c r="AL1646" i="1"/>
  <c r="AL1428" i="1"/>
  <c r="AL1359" i="1"/>
  <c r="AL1192" i="1"/>
  <c r="AL1174" i="1"/>
  <c r="AL1171" i="1"/>
  <c r="AL1163" i="1"/>
  <c r="AL1145" i="1"/>
  <c r="AL1131" i="1"/>
  <c r="I1185" i="1"/>
  <c r="I1184" i="1" s="1"/>
  <c r="V1184" i="1" s="1"/>
  <c r="AL1044" i="1"/>
  <c r="AL920" i="1"/>
  <c r="AL723" i="1"/>
  <c r="AL718" i="1"/>
  <c r="AL702" i="1"/>
  <c r="AL648" i="1"/>
  <c r="AL604" i="1"/>
  <c r="H707" i="1"/>
  <c r="I707" i="1" s="1"/>
  <c r="AL379" i="1"/>
  <c r="AL2158" i="1"/>
  <c r="AL2122" i="1"/>
  <c r="AL2072" i="1"/>
  <c r="AL2063" i="1"/>
  <c r="AL1911" i="1"/>
  <c r="AL1863" i="1"/>
  <c r="AL1730" i="1"/>
  <c r="AL1638" i="1"/>
  <c r="AL1597" i="1"/>
  <c r="AL1554" i="1"/>
  <c r="AL1536" i="1"/>
  <c r="AL1436" i="1"/>
  <c r="AL1410" i="1"/>
  <c r="AL1383" i="1"/>
  <c r="AL1176" i="1"/>
  <c r="AL1098" i="1"/>
  <c r="AL867" i="1"/>
  <c r="AL833" i="1"/>
  <c r="AL583" i="1"/>
  <c r="AL553" i="1"/>
  <c r="AL2178" i="1"/>
  <c r="AL2095" i="1"/>
  <c r="AL2079" i="1"/>
  <c r="AL2033" i="1"/>
  <c r="AL1999" i="1"/>
  <c r="AL1892" i="1"/>
  <c r="AL1684" i="1"/>
  <c r="AL1630" i="1"/>
  <c r="AL1588" i="1"/>
  <c r="I1646" i="1"/>
  <c r="I1638" i="1"/>
  <c r="I1630" i="1"/>
  <c r="I1624" i="1"/>
  <c r="I1605" i="1"/>
  <c r="I1597" i="1"/>
  <c r="AL1578" i="1"/>
  <c r="AL1570" i="1"/>
  <c r="AL1561" i="1"/>
  <c r="AL1545" i="1"/>
  <c r="I1561" i="1"/>
  <c r="AL1445" i="1"/>
  <c r="AL1419" i="1"/>
  <c r="AL1390" i="1"/>
  <c r="AL1375" i="1"/>
  <c r="I1428" i="1"/>
  <c r="AJ1418" i="1"/>
  <c r="I1410" i="1"/>
  <c r="I1400" i="1"/>
  <c r="AL1220" i="1"/>
  <c r="AL1200" i="1"/>
  <c r="AL1188" i="1"/>
  <c r="AL1117" i="1"/>
  <c r="AL1114" i="1"/>
  <c r="AL1091" i="1"/>
  <c r="AL1073" i="1"/>
  <c r="AL1060" i="1"/>
  <c r="I1098" i="1"/>
  <c r="I1091" i="1"/>
  <c r="I1073" i="1"/>
  <c r="AL727" i="1"/>
  <c r="AI706" i="1"/>
  <c r="AL664" i="1"/>
  <c r="AL639" i="1"/>
  <c r="AL621" i="1"/>
  <c r="AL594" i="1"/>
  <c r="AL562" i="1"/>
  <c r="AL2168" i="1"/>
  <c r="AL2019" i="1"/>
  <c r="AL1979" i="1"/>
  <c r="AL1935" i="1"/>
  <c r="AL1872" i="1"/>
  <c r="AL1791" i="1"/>
  <c r="AL1738" i="1"/>
  <c r="AL1731" i="1"/>
  <c r="AL1726" i="1"/>
  <c r="AL1719" i="1"/>
  <c r="AL1581" i="1"/>
  <c r="AL1534" i="1"/>
  <c r="AL1505" i="1"/>
  <c r="AL1485" i="1"/>
  <c r="AL1444" i="1"/>
  <c r="AL1421" i="1"/>
  <c r="AL1377" i="1"/>
  <c r="AL1334" i="1"/>
  <c r="I1448" i="1"/>
  <c r="AL1042" i="1"/>
  <c r="AL1037" i="1"/>
  <c r="AL993" i="1"/>
  <c r="AL876" i="1"/>
  <c r="AL694" i="1"/>
  <c r="AL677" i="1"/>
  <c r="AL666" i="1"/>
  <c r="AL650" i="1"/>
  <c r="AL646" i="1"/>
  <c r="AL202" i="1"/>
  <c r="AL184" i="1"/>
  <c r="AL1884" i="1"/>
  <c r="AL1868" i="1"/>
  <c r="AL1859" i="1"/>
  <c r="AL1823" i="1"/>
  <c r="AL1780" i="1"/>
  <c r="I1884" i="1"/>
  <c r="N1884" i="1" s="1"/>
  <c r="I1880" i="1"/>
  <c r="N1880" i="1" s="1"/>
  <c r="I1863" i="1"/>
  <c r="I1842" i="1"/>
  <c r="AA1646" i="1"/>
  <c r="AL1576" i="1"/>
  <c r="AL1569" i="1"/>
  <c r="AL1512" i="1"/>
  <c r="AL1497" i="1"/>
  <c r="AL1430" i="1"/>
  <c r="AL1402" i="1"/>
  <c r="AL1353" i="1"/>
  <c r="AL1343" i="1"/>
  <c r="AL1326" i="1"/>
  <c r="AL1203" i="1"/>
  <c r="AL1108" i="1"/>
  <c r="AL1093" i="1"/>
  <c r="AL749" i="1"/>
  <c r="AL598" i="1"/>
  <c r="AL577" i="1"/>
  <c r="AL289" i="1"/>
  <c r="AL2014" i="1"/>
  <c r="AL2114" i="1"/>
  <c r="AL2008" i="1"/>
  <c r="AL1989" i="1"/>
  <c r="AL1971" i="1"/>
  <c r="AL1943" i="1"/>
  <c r="AL1925" i="1"/>
  <c r="AL1889" i="1"/>
  <c r="AL1880" i="1"/>
  <c r="AL1842" i="1"/>
  <c r="AL1833" i="1"/>
  <c r="AL1672" i="1"/>
  <c r="I1599" i="1"/>
  <c r="AL1564" i="1"/>
  <c r="AL1524" i="1"/>
  <c r="AL1448" i="1"/>
  <c r="AL1392" i="1"/>
  <c r="AL1357" i="1"/>
  <c r="AL1347" i="1"/>
  <c r="I1412" i="1"/>
  <c r="I1402" i="1"/>
  <c r="I1392" i="1"/>
  <c r="N1392" i="1" s="1"/>
  <c r="O1385" i="1" s="1"/>
  <c r="I1343" i="1"/>
  <c r="I1334" i="1"/>
  <c r="I1326" i="1"/>
  <c r="AL1030" i="1"/>
  <c r="AL983" i="1"/>
  <c r="AL928" i="1"/>
  <c r="AL911" i="1"/>
  <c r="I1037" i="1"/>
  <c r="I1036" i="1" s="1"/>
  <c r="J1036" i="1" s="1"/>
  <c r="I928" i="1"/>
  <c r="AL816" i="1"/>
  <c r="AL776" i="1"/>
  <c r="AL658" i="1"/>
  <c r="AL565" i="1"/>
  <c r="AL424" i="1"/>
  <c r="AL308" i="1"/>
  <c r="AL264" i="1"/>
  <c r="I184" i="1"/>
  <c r="AL2166" i="1"/>
  <c r="AL2161" i="1"/>
  <c r="AL2148" i="1"/>
  <c r="AL2138" i="1"/>
  <c r="AL2111" i="1"/>
  <c r="L2140" i="1"/>
  <c r="AL1870" i="1"/>
  <c r="AL1662" i="1"/>
  <c r="AL1644" i="1"/>
  <c r="AL1628" i="1"/>
  <c r="AL1458" i="1"/>
  <c r="AL1386" i="1"/>
  <c r="AL1371" i="1"/>
  <c r="AL1299" i="1"/>
  <c r="AL1290" i="1"/>
  <c r="AL936" i="1"/>
  <c r="AL879" i="1"/>
  <c r="AL820" i="1"/>
  <c r="AL732" i="1"/>
  <c r="AL634" i="1"/>
  <c r="AL512" i="1"/>
  <c r="AL455" i="1"/>
  <c r="I451" i="1"/>
  <c r="N451" i="1" s="1"/>
  <c r="I443" i="1"/>
  <c r="AL260" i="1"/>
  <c r="AL240" i="1"/>
  <c r="AL222" i="1"/>
  <c r="AL2177" i="1"/>
  <c r="AL2120" i="1"/>
  <c r="AL2093" i="1"/>
  <c r="AL2030" i="1"/>
  <c r="AA1884" i="1"/>
  <c r="AL1799" i="1"/>
  <c r="AL1784" i="1"/>
  <c r="AL1708" i="1"/>
  <c r="AL1682" i="1"/>
  <c r="AL1621" i="1"/>
  <c r="AL1612" i="1"/>
  <c r="AL1487" i="1"/>
  <c r="AA1428" i="1"/>
  <c r="AJ1423" i="1" s="1"/>
  <c r="AA1410" i="1"/>
  <c r="I1371" i="1"/>
  <c r="AL1295" i="1"/>
  <c r="AL1286" i="1"/>
  <c r="AL1277" i="1"/>
  <c r="AA1185" i="1"/>
  <c r="AJ1184" i="1" s="1"/>
  <c r="AL771" i="1"/>
  <c r="I727" i="1"/>
  <c r="AL443" i="1"/>
  <c r="AL382" i="1"/>
  <c r="AL299" i="1"/>
  <c r="AL294" i="1"/>
  <c r="AL250" i="1"/>
  <c r="AL2170" i="1"/>
  <c r="AL2101" i="1"/>
  <c r="AL2022" i="1"/>
  <c r="AL1887" i="1"/>
  <c r="AL1691" i="1"/>
  <c r="AL1652" i="1"/>
  <c r="AL1636" i="1"/>
  <c r="AA1400" i="1"/>
  <c r="AL1363" i="1"/>
  <c r="L1269" i="1"/>
  <c r="I936" i="1"/>
  <c r="AL804" i="1"/>
  <c r="AL780" i="1"/>
  <c r="AL742" i="1"/>
  <c r="H668" i="1"/>
  <c r="I668" i="1" s="1"/>
  <c r="AL489" i="1"/>
  <c r="AL451" i="1"/>
  <c r="AL439" i="1"/>
  <c r="AL278" i="1"/>
  <c r="I1682" i="1"/>
  <c r="I1672" i="1"/>
  <c r="I1662" i="1"/>
  <c r="AL327" i="1"/>
  <c r="AL305" i="1"/>
  <c r="AL297" i="1"/>
  <c r="AL177" i="1"/>
  <c r="I167" i="1"/>
  <c r="I166" i="1" s="1"/>
  <c r="J166" i="1" s="1"/>
  <c r="H700" i="1"/>
  <c r="I1023" i="1"/>
  <c r="H712" i="1"/>
  <c r="I712" i="1" s="1"/>
  <c r="AA443" i="1"/>
  <c r="AL402" i="1"/>
  <c r="AL336" i="1"/>
  <c r="AL167" i="1"/>
  <c r="AL1195" i="1"/>
  <c r="H1195" i="1"/>
  <c r="H1175" i="1"/>
  <c r="I1175" i="1" s="1"/>
  <c r="AL1175" i="1"/>
  <c r="H1170" i="1"/>
  <c r="I1170" i="1" s="1"/>
  <c r="AL1170" i="1"/>
  <c r="H1166" i="1"/>
  <c r="I1166" i="1" s="1"/>
  <c r="AL1166" i="1"/>
  <c r="I656" i="1"/>
  <c r="AA656" i="1"/>
  <c r="I639" i="1"/>
  <c r="I638" i="1" s="1"/>
  <c r="T638" i="1" s="1"/>
  <c r="AA639" i="1"/>
  <c r="AJ638" i="1" s="1"/>
  <c r="I612" i="1"/>
  <c r="I611" i="1" s="1"/>
  <c r="R611" i="1" s="1"/>
  <c r="AA612" i="1"/>
  <c r="AJ611" i="1" s="1"/>
  <c r="H746" i="1"/>
  <c r="I746" i="1" s="1"/>
  <c r="N746" i="1" s="1"/>
  <c r="AL746" i="1"/>
  <c r="H739" i="1"/>
  <c r="H738" i="1" s="1"/>
  <c r="AL739" i="1"/>
  <c r="H731" i="1"/>
  <c r="I731" i="1" s="1"/>
  <c r="AL731" i="1"/>
  <c r="H628" i="1"/>
  <c r="I628" i="1" s="1"/>
  <c r="AL628" i="1"/>
  <c r="H212" i="1"/>
  <c r="AL212" i="1"/>
  <c r="AL1975" i="1"/>
  <c r="AL1955" i="1"/>
  <c r="AL1931" i="1"/>
  <c r="L1991" i="1"/>
  <c r="AL1882" i="1"/>
  <c r="AA1863" i="1"/>
  <c r="AL1764" i="1"/>
  <c r="AL1718" i="1"/>
  <c r="AL1660" i="1"/>
  <c r="I1698" i="1"/>
  <c r="AL1538" i="1"/>
  <c r="AL1477" i="1"/>
  <c r="AL1491" i="1"/>
  <c r="H1491" i="1"/>
  <c r="H1482" i="1"/>
  <c r="H1481" i="1" s="1"/>
  <c r="AL1482" i="1"/>
  <c r="H1472" i="1"/>
  <c r="I1472" i="1" s="1"/>
  <c r="AL1472" i="1"/>
  <c r="I1444" i="1"/>
  <c r="AA1444" i="1"/>
  <c r="AJ1442" i="1" s="1"/>
  <c r="I1347" i="1"/>
  <c r="N1347" i="1" s="1"/>
  <c r="O1336" i="1" s="1"/>
  <c r="AA1347" i="1"/>
  <c r="H1361" i="1"/>
  <c r="I1361" i="1" s="1"/>
  <c r="AL1361" i="1"/>
  <c r="H1345" i="1"/>
  <c r="AL1345" i="1"/>
  <c r="H1337" i="1"/>
  <c r="I1337" i="1" s="1"/>
  <c r="AL1337" i="1"/>
  <c r="H1328" i="1"/>
  <c r="I1328" i="1" s="1"/>
  <c r="AL1328" i="1"/>
  <c r="H1314" i="1"/>
  <c r="H1310" i="1"/>
  <c r="AL1310" i="1"/>
  <c r="H1305" i="1"/>
  <c r="H1304" i="1" s="1"/>
  <c r="AL1305" i="1"/>
  <c r="H1294" i="1"/>
  <c r="AL1294" i="1"/>
  <c r="H1289" i="1"/>
  <c r="H1285" i="1" s="1"/>
  <c r="AL1289" i="1"/>
  <c r="H1283" i="1"/>
  <c r="I1283" i="1" s="1"/>
  <c r="AL1283" i="1"/>
  <c r="H1246" i="1"/>
  <c r="I1246" i="1" s="1"/>
  <c r="AL1246" i="1"/>
  <c r="H1230" i="1"/>
  <c r="I1230" i="1" s="1"/>
  <c r="AL1230" i="1"/>
  <c r="H1222" i="1"/>
  <c r="AL1222" i="1"/>
  <c r="H1212" i="1"/>
  <c r="I1212" i="1" s="1"/>
  <c r="N1212" i="1" s="1"/>
  <c r="O1207" i="1" s="1"/>
  <c r="AL1212" i="1"/>
  <c r="AL1187" i="1"/>
  <c r="H1493" i="1"/>
  <c r="I1493" i="1" s="1"/>
  <c r="AL1493" i="1"/>
  <c r="AL2182" i="1"/>
  <c r="AL2167" i="1"/>
  <c r="AL2124" i="1"/>
  <c r="AL2039" i="1"/>
  <c r="AL2029" i="1"/>
  <c r="AL2018" i="1"/>
  <c r="AL2010" i="1"/>
  <c r="AL2003" i="1"/>
  <c r="AI1991" i="1"/>
  <c r="AL1965" i="1"/>
  <c r="AL1939" i="1"/>
  <c r="AL1906" i="1"/>
  <c r="AL1898" i="1"/>
  <c r="AA1900" i="1"/>
  <c r="AJ1897" i="1" s="1"/>
  <c r="O1886" i="1"/>
  <c r="I2022" i="1"/>
  <c r="AL1877" i="1"/>
  <c r="AL1866" i="1"/>
  <c r="AA1842" i="1"/>
  <c r="AJ1841" i="1" s="1"/>
  <c r="AL1837" i="1"/>
  <c r="AL1827" i="1"/>
  <c r="AL1785" i="1"/>
  <c r="AL1749" i="1"/>
  <c r="AL1715" i="1"/>
  <c r="AL1517" i="1"/>
  <c r="AL1508" i="1"/>
  <c r="AL1501" i="1"/>
  <c r="AL1157" i="1"/>
  <c r="I1114" i="1"/>
  <c r="N1114" i="1" s="1"/>
  <c r="AA1114" i="1"/>
  <c r="H1152" i="1"/>
  <c r="I1152" i="1" s="1"/>
  <c r="AL1152" i="1"/>
  <c r="H1133" i="1"/>
  <c r="I1133" i="1" s="1"/>
  <c r="AL1133" i="1"/>
  <c r="H1123" i="1"/>
  <c r="I1123" i="1" s="1"/>
  <c r="N1123" i="1" s="1"/>
  <c r="O1116" i="1" s="1"/>
  <c r="AL1123" i="1"/>
  <c r="H1085" i="1"/>
  <c r="I1085" i="1" s="1"/>
  <c r="AL1085" i="1"/>
  <c r="H1075" i="1"/>
  <c r="I1075" i="1" s="1"/>
  <c r="AL1075" i="1"/>
  <c r="H1066" i="1"/>
  <c r="I1066" i="1" s="1"/>
  <c r="AL1066" i="1"/>
  <c r="H491" i="1"/>
  <c r="I491" i="1" s="1"/>
  <c r="N491" i="1" s="1"/>
  <c r="O480" i="1" s="1"/>
  <c r="AL491" i="1"/>
  <c r="H474" i="1"/>
  <c r="I474" i="1" s="1"/>
  <c r="AL474" i="1"/>
  <c r="H459" i="1"/>
  <c r="I459" i="1" s="1"/>
  <c r="AL459" i="1"/>
  <c r="AL220" i="1"/>
  <c r="I1190" i="1"/>
  <c r="N1190" i="1" s="1"/>
  <c r="AA1190" i="1"/>
  <c r="H1191" i="1"/>
  <c r="AL1191" i="1"/>
  <c r="I648" i="1"/>
  <c r="AA648" i="1"/>
  <c r="H735" i="1"/>
  <c r="I735" i="1" s="1"/>
  <c r="AL735" i="1"/>
  <c r="H714" i="1"/>
  <c r="I714" i="1" s="1"/>
  <c r="AL714" i="1"/>
  <c r="H684" i="1"/>
  <c r="I684" i="1" s="1"/>
  <c r="AL684" i="1"/>
  <c r="H662" i="1"/>
  <c r="I662" i="1" s="1"/>
  <c r="AL662" i="1"/>
  <c r="H654" i="1"/>
  <c r="I654" i="1" s="1"/>
  <c r="AL654" i="1"/>
  <c r="H309" i="1"/>
  <c r="I309" i="1" s="1"/>
  <c r="N309" i="1" s="1"/>
  <c r="AL309" i="1"/>
  <c r="AL2171" i="1"/>
  <c r="AL1947" i="1"/>
  <c r="AL1915" i="1"/>
  <c r="AA1880" i="1"/>
  <c r="AL1793" i="1"/>
  <c r="AL1774" i="1"/>
  <c r="AL1618" i="1"/>
  <c r="I1730" i="1"/>
  <c r="N1730" i="1" s="1"/>
  <c r="I1723" i="1"/>
  <c r="I1722" i="1" s="1"/>
  <c r="J1722" i="1" s="1"/>
  <c r="O1722" i="1" s="1"/>
  <c r="H1467" i="1"/>
  <c r="H1466" i="1" s="1"/>
  <c r="Q1466" i="1" s="1"/>
  <c r="AL1467" i="1"/>
  <c r="H1459" i="1"/>
  <c r="I1459" i="1" s="1"/>
  <c r="N1459" i="1" s="1"/>
  <c r="AL1459" i="1"/>
  <c r="H1454" i="1"/>
  <c r="H1453" i="1" s="1"/>
  <c r="U1453" i="1" s="1"/>
  <c r="AL1454" i="1"/>
  <c r="H1447" i="1"/>
  <c r="I1447" i="1" s="1"/>
  <c r="AL1447" i="1"/>
  <c r="H1218" i="1"/>
  <c r="AL1218" i="1"/>
  <c r="I1512" i="1"/>
  <c r="I1505" i="1"/>
  <c r="N1505" i="1" s="1"/>
  <c r="O1484" i="1" s="1"/>
  <c r="I1497" i="1"/>
  <c r="I1108" i="1"/>
  <c r="I1100" i="1"/>
  <c r="I1093" i="1"/>
  <c r="I922" i="1"/>
  <c r="I913" i="1"/>
  <c r="H946" i="1"/>
  <c r="H930" i="1"/>
  <c r="I930" i="1" s="1"/>
  <c r="N930" i="1" s="1"/>
  <c r="O919" i="1" s="1"/>
  <c r="H906" i="1"/>
  <c r="H905" i="1" s="1"/>
  <c r="Q905" i="1" s="1"/>
  <c r="I816" i="1"/>
  <c r="AA816" i="1"/>
  <c r="I800" i="1"/>
  <c r="AA800" i="1"/>
  <c r="H886" i="1"/>
  <c r="AL886" i="1"/>
  <c r="H824" i="1"/>
  <c r="I824" i="1" s="1"/>
  <c r="AL824" i="1"/>
  <c r="H808" i="1"/>
  <c r="AL808" i="1"/>
  <c r="H784" i="1"/>
  <c r="I784" i="1" s="1"/>
  <c r="N784" i="1" s="1"/>
  <c r="O773" i="1" s="1"/>
  <c r="AL784" i="1"/>
  <c r="H660" i="1"/>
  <c r="I660" i="1" s="1"/>
  <c r="AL660" i="1"/>
  <c r="H652" i="1"/>
  <c r="I652" i="1" s="1"/>
  <c r="AL652" i="1"/>
  <c r="H644" i="1"/>
  <c r="I644" i="1" s="1"/>
  <c r="AL644" i="1"/>
  <c r="H626" i="1"/>
  <c r="I626" i="1" s="1"/>
  <c r="AL626" i="1"/>
  <c r="H617" i="1"/>
  <c r="I617" i="1" s="1"/>
  <c r="AL617" i="1"/>
  <c r="AA569" i="1"/>
  <c r="AL518" i="1"/>
  <c r="H573" i="1"/>
  <c r="AL573" i="1"/>
  <c r="H507" i="1"/>
  <c r="I507" i="1" s="1"/>
  <c r="AL507" i="1"/>
  <c r="AL363" i="1"/>
  <c r="H446" i="1"/>
  <c r="H445" i="1" s="1"/>
  <c r="AL446" i="1"/>
  <c r="H441" i="1"/>
  <c r="I441" i="1" s="1"/>
  <c r="AL441" i="1"/>
  <c r="H415" i="1"/>
  <c r="I415" i="1" s="1"/>
  <c r="AL415" i="1"/>
  <c r="H406" i="1"/>
  <c r="I406" i="1" s="1"/>
  <c r="AL406" i="1"/>
  <c r="H398" i="1"/>
  <c r="I398" i="1" s="1"/>
  <c r="AL398" i="1"/>
  <c r="H304" i="1"/>
  <c r="I304" i="1" s="1"/>
  <c r="N304" i="1" s="1"/>
  <c r="AL304" i="1"/>
  <c r="H254" i="1"/>
  <c r="I254" i="1" s="1"/>
  <c r="AL254" i="1"/>
  <c r="H226" i="1"/>
  <c r="I226" i="1" s="1"/>
  <c r="AL226" i="1"/>
  <c r="I99" i="1"/>
  <c r="AA99" i="1"/>
  <c r="AJ91" i="1" s="1"/>
  <c r="H129" i="1"/>
  <c r="I129" i="1" s="1"/>
  <c r="AL129" i="1"/>
  <c r="H960" i="1"/>
  <c r="I960" i="1" s="1"/>
  <c r="AL960" i="1"/>
  <c r="H898" i="1"/>
  <c r="I898" i="1" s="1"/>
  <c r="AL898" i="1"/>
  <c r="H884" i="1"/>
  <c r="I884" i="1" s="1"/>
  <c r="AL884" i="1"/>
  <c r="I598" i="1"/>
  <c r="N598" i="1" s="1"/>
  <c r="AA598" i="1"/>
  <c r="H599" i="1"/>
  <c r="I599" i="1" s="1"/>
  <c r="N599" i="1" s="1"/>
  <c r="AL599" i="1"/>
  <c r="H587" i="1"/>
  <c r="I587" i="1" s="1"/>
  <c r="AL587" i="1"/>
  <c r="H578" i="1"/>
  <c r="I578" i="1" s="1"/>
  <c r="AL578" i="1"/>
  <c r="H543" i="1"/>
  <c r="I543" i="1" s="1"/>
  <c r="AL543" i="1"/>
  <c r="H533" i="1"/>
  <c r="I533" i="1" s="1"/>
  <c r="N533" i="1" s="1"/>
  <c r="O526" i="1" s="1"/>
  <c r="AL533" i="1"/>
  <c r="H510" i="1"/>
  <c r="I510" i="1" s="1"/>
  <c r="AL510" i="1"/>
  <c r="I367" i="1"/>
  <c r="AA367" i="1"/>
  <c r="I352" i="1"/>
  <c r="AA352" i="1"/>
  <c r="H456" i="1"/>
  <c r="I456" i="1" s="1"/>
  <c r="N456" i="1" s="1"/>
  <c r="AL456" i="1"/>
  <c r="H444" i="1"/>
  <c r="I444" i="1" s="1"/>
  <c r="AL444" i="1"/>
  <c r="H435" i="1"/>
  <c r="I435" i="1" s="1"/>
  <c r="AL435" i="1"/>
  <c r="H431" i="1"/>
  <c r="I431" i="1" s="1"/>
  <c r="AL431" i="1"/>
  <c r="H371" i="1"/>
  <c r="I371" i="1" s="1"/>
  <c r="AL371" i="1"/>
  <c r="H355" i="1"/>
  <c r="I355" i="1" s="1"/>
  <c r="AL355" i="1"/>
  <c r="H347" i="1"/>
  <c r="H346" i="1" s="1"/>
  <c r="S346" i="1" s="1"/>
  <c r="AL347" i="1"/>
  <c r="H302" i="1"/>
  <c r="H301" i="1" s="1"/>
  <c r="U301" i="1" s="1"/>
  <c r="AL302" i="1"/>
  <c r="H291" i="1"/>
  <c r="I291" i="1" s="1"/>
  <c r="AL291" i="1"/>
  <c r="I1187" i="1"/>
  <c r="N1187" i="1" s="1"/>
  <c r="AL952" i="1"/>
  <c r="H950" i="1"/>
  <c r="I950" i="1" s="1"/>
  <c r="AL950" i="1"/>
  <c r="H944" i="1"/>
  <c r="I944" i="1" s="1"/>
  <c r="AL944" i="1"/>
  <c r="H903" i="1"/>
  <c r="H902" i="1" s="1"/>
  <c r="Q902" i="1" s="1"/>
  <c r="AL903" i="1"/>
  <c r="AL895" i="1"/>
  <c r="AL800" i="1"/>
  <c r="AA784" i="1"/>
  <c r="AL505" i="1"/>
  <c r="AL499" i="1"/>
  <c r="H467" i="1"/>
  <c r="H466" i="1" s="1"/>
  <c r="Q466" i="1" s="1"/>
  <c r="AL467" i="1"/>
  <c r="AA451" i="1"/>
  <c r="AL274" i="1"/>
  <c r="H206" i="1"/>
  <c r="I206" i="1" s="1"/>
  <c r="AL206" i="1"/>
  <c r="I589" i="1"/>
  <c r="I585" i="1"/>
  <c r="I580" i="1"/>
  <c r="I557" i="1"/>
  <c r="N557" i="1" s="1"/>
  <c r="O535" i="1" s="1"/>
  <c r="I547" i="1"/>
  <c r="I539" i="1"/>
  <c r="I529" i="1"/>
  <c r="AL192" i="1"/>
  <c r="AA184" i="1"/>
  <c r="AJ183" i="1" s="1"/>
  <c r="I305" i="1"/>
  <c r="N305" i="1" s="1"/>
  <c r="I958" i="1"/>
  <c r="AL871" i="1"/>
  <c r="AL790" i="1"/>
  <c r="AL754" i="1"/>
  <c r="I718" i="1"/>
  <c r="I512" i="1"/>
  <c r="I379" i="1"/>
  <c r="N379" i="1" s="1"/>
  <c r="O349" i="1" s="1"/>
  <c r="I363" i="1"/>
  <c r="H1717" i="1"/>
  <c r="I1717" i="1" s="1"/>
  <c r="AL1717" i="1"/>
  <c r="H1657" i="1"/>
  <c r="H1656" i="1" s="1"/>
  <c r="AL1657" i="1"/>
  <c r="H1626" i="1"/>
  <c r="I1626" i="1" s="1"/>
  <c r="AL1626" i="1"/>
  <c r="H1460" i="1"/>
  <c r="I1460" i="1" s="1"/>
  <c r="N1460" i="1" s="1"/>
  <c r="AL1460" i="1"/>
  <c r="H720" i="1"/>
  <c r="I720" i="1" s="1"/>
  <c r="AL720" i="1"/>
  <c r="H342" i="1"/>
  <c r="I342" i="1" s="1"/>
  <c r="AL342" i="1"/>
  <c r="AA206" i="1"/>
  <c r="AA1601" i="1"/>
  <c r="H1616" i="1"/>
  <c r="I1616" i="1" s="1"/>
  <c r="AL1616" i="1"/>
  <c r="H1573" i="1"/>
  <c r="H1572" i="1" s="1"/>
  <c r="AL1573" i="1"/>
  <c r="H1489" i="1"/>
  <c r="I1489" i="1" s="1"/>
  <c r="AL1489" i="1"/>
  <c r="AL2152" i="1"/>
  <c r="AL2134" i="1"/>
  <c r="AL2065" i="1"/>
  <c r="I2167" i="1"/>
  <c r="AJ2028" i="1"/>
  <c r="AL2001" i="1"/>
  <c r="AL1963" i="1"/>
  <c r="AL1945" i="1"/>
  <c r="AL1937" i="1"/>
  <c r="AL1929" i="1"/>
  <c r="AL1702" i="1"/>
  <c r="AA1698" i="1"/>
  <c r="AJ1695" i="1" s="1"/>
  <c r="AL1693" i="1"/>
  <c r="AL1510" i="1"/>
  <c r="H1435" i="1"/>
  <c r="AL1435" i="1"/>
  <c r="H1426" i="1"/>
  <c r="H1423" i="1" s="1"/>
  <c r="AL1426" i="1"/>
  <c r="H1416" i="1"/>
  <c r="I1416" i="1" s="1"/>
  <c r="N1416" i="1" s="1"/>
  <c r="O1394" i="1" s="1"/>
  <c r="AL1416" i="1"/>
  <c r="H1406" i="1"/>
  <c r="I1406" i="1" s="1"/>
  <c r="AL1406" i="1"/>
  <c r="H1398" i="1"/>
  <c r="I1398" i="1" s="1"/>
  <c r="AL1398" i="1"/>
  <c r="H1388" i="1"/>
  <c r="H1385" i="1" s="1"/>
  <c r="AL1388" i="1"/>
  <c r="H1381" i="1"/>
  <c r="I1381" i="1" s="1"/>
  <c r="AL1381" i="1"/>
  <c r="H1373" i="1"/>
  <c r="I1373" i="1" s="1"/>
  <c r="AL1373" i="1"/>
  <c r="H1332" i="1"/>
  <c r="I1332" i="1" s="1"/>
  <c r="AL1332" i="1"/>
  <c r="H1323" i="1"/>
  <c r="H1322" i="1" s="1"/>
  <c r="Q1322" i="1" s="1"/>
  <c r="AL1323" i="1"/>
  <c r="H1135" i="1"/>
  <c r="I1135" i="1" s="1"/>
  <c r="AL1135" i="1"/>
  <c r="H1020" i="1"/>
  <c r="I1020" i="1" s="1"/>
  <c r="AL1020" i="1"/>
  <c r="H997" i="1"/>
  <c r="I997" i="1" s="1"/>
  <c r="AL997" i="1"/>
  <c r="H728" i="1"/>
  <c r="I728" i="1" s="1"/>
  <c r="AL728" i="1"/>
  <c r="H679" i="1"/>
  <c r="I679" i="1" s="1"/>
  <c r="AL679" i="1"/>
  <c r="H672" i="1"/>
  <c r="I672" i="1" s="1"/>
  <c r="N672" i="1" s="1"/>
  <c r="O641" i="1" s="1"/>
  <c r="AL672" i="1"/>
  <c r="H623" i="1"/>
  <c r="I623" i="1" s="1"/>
  <c r="AL623" i="1"/>
  <c r="H606" i="1"/>
  <c r="I606" i="1" s="1"/>
  <c r="AL606" i="1"/>
  <c r="AL334" i="1"/>
  <c r="H218" i="1"/>
  <c r="I218" i="1" s="1"/>
  <c r="AL218" i="1"/>
  <c r="H1721" i="1"/>
  <c r="I1721" i="1" s="1"/>
  <c r="AL1721" i="1"/>
  <c r="H1709" i="1"/>
  <c r="I1709" i="1" s="1"/>
  <c r="AL1709" i="1"/>
  <c r="H1640" i="1"/>
  <c r="AL1640" i="1"/>
  <c r="AL2180" i="1"/>
  <c r="AL2143" i="1"/>
  <c r="AL2089" i="1"/>
  <c r="AL2081" i="1"/>
  <c r="AL2075" i="1"/>
  <c r="AL2056" i="1"/>
  <c r="AL2048" i="1"/>
  <c r="AL2024" i="1"/>
  <c r="AL2020" i="1"/>
  <c r="AL2012" i="1"/>
  <c r="AL1992" i="1"/>
  <c r="AL1953" i="1"/>
  <c r="I2016" i="1"/>
  <c r="H1437" i="1"/>
  <c r="I1437" i="1" s="1"/>
  <c r="AL1437" i="1"/>
  <c r="H1300" i="1"/>
  <c r="I1300" i="1" s="1"/>
  <c r="AL1300" i="1"/>
  <c r="H1261" i="1"/>
  <c r="I1261" i="1" s="1"/>
  <c r="AL1261" i="1"/>
  <c r="H1251" i="1"/>
  <c r="I1251" i="1" s="1"/>
  <c r="AL1251" i="1"/>
  <c r="H1241" i="1"/>
  <c r="I1241" i="1" s="1"/>
  <c r="AL1241" i="1"/>
  <c r="H1234" i="1"/>
  <c r="I1234" i="1" s="1"/>
  <c r="N1234" i="1" s="1"/>
  <c r="O1217" i="1" s="1"/>
  <c r="AL1234" i="1"/>
  <c r="H1226" i="1"/>
  <c r="I1226" i="1" s="1"/>
  <c r="AL1226" i="1"/>
  <c r="H1208" i="1"/>
  <c r="I1208" i="1" s="1"/>
  <c r="AL1208" i="1"/>
  <c r="AL1047" i="1"/>
  <c r="I1150" i="1"/>
  <c r="AA1150" i="1"/>
  <c r="AJ1149" i="1" s="1"/>
  <c r="I1121" i="1"/>
  <c r="AA1121" i="1"/>
  <c r="I1047" i="1"/>
  <c r="H1189" i="1"/>
  <c r="I1189" i="1" s="1"/>
  <c r="N1189" i="1" s="1"/>
  <c r="AL1189" i="1"/>
  <c r="H1177" i="1"/>
  <c r="I1177" i="1" s="1"/>
  <c r="AL1177" i="1"/>
  <c r="H1172" i="1"/>
  <c r="I1172" i="1" s="1"/>
  <c r="AL1172" i="1"/>
  <c r="H1168" i="1"/>
  <c r="I1168" i="1" s="1"/>
  <c r="AL1168" i="1"/>
  <c r="I987" i="1"/>
  <c r="I978" i="1"/>
  <c r="H1043" i="1"/>
  <c r="I1043" i="1" s="1"/>
  <c r="N1043" i="1" s="1"/>
  <c r="AL1043" i="1"/>
  <c r="H1039" i="1"/>
  <c r="I1039" i="1" s="1"/>
  <c r="N1039" i="1" s="1"/>
  <c r="AL1039" i="1"/>
  <c r="H1031" i="1"/>
  <c r="I1031" i="1" s="1"/>
  <c r="AL1031" i="1"/>
  <c r="H1027" i="1"/>
  <c r="I1027" i="1" s="1"/>
  <c r="AL1027" i="1"/>
  <c r="H891" i="1"/>
  <c r="I891" i="1" s="1"/>
  <c r="N891" i="1" s="1"/>
  <c r="AL891" i="1"/>
  <c r="H875" i="1"/>
  <c r="I875" i="1" s="1"/>
  <c r="AL875" i="1"/>
  <c r="H831" i="1"/>
  <c r="I831" i="1" s="1"/>
  <c r="AL831" i="1"/>
  <c r="AA735" i="1"/>
  <c r="AJ730" i="1" s="1"/>
  <c r="H686" i="1"/>
  <c r="I686" i="1" s="1"/>
  <c r="AL686" i="1"/>
  <c r="I576" i="1"/>
  <c r="AL576" i="1"/>
  <c r="AI242" i="1"/>
  <c r="H267" i="1"/>
  <c r="AL267" i="1"/>
  <c r="H258" i="1"/>
  <c r="I258" i="1" s="1"/>
  <c r="AL258" i="1"/>
  <c r="H1632" i="1"/>
  <c r="I1632" i="1" s="1"/>
  <c r="AL1632" i="1"/>
  <c r="AL2163" i="1"/>
  <c r="I2165" i="1"/>
  <c r="AL2031" i="1"/>
  <c r="AA2022" i="1"/>
  <c r="AJ2015" i="1" s="1"/>
  <c r="AL1983" i="1"/>
  <c r="AL1973" i="1"/>
  <c r="I1860" i="1"/>
  <c r="AA1860" i="1"/>
  <c r="I1815" i="1"/>
  <c r="N1815" i="1" s="1"/>
  <c r="O1807" i="1" s="1"/>
  <c r="AA1815" i="1"/>
  <c r="H1883" i="1"/>
  <c r="I1883" i="1" s="1"/>
  <c r="N1883" i="1" s="1"/>
  <c r="AL1883" i="1"/>
  <c r="H1871" i="1"/>
  <c r="I1871" i="1" s="1"/>
  <c r="AL1871" i="1"/>
  <c r="H1867" i="1"/>
  <c r="I1867" i="1" s="1"/>
  <c r="AL1867" i="1"/>
  <c r="H1862" i="1"/>
  <c r="I1862" i="1" s="1"/>
  <c r="AL1862" i="1"/>
  <c r="H1858" i="1"/>
  <c r="I1858" i="1" s="1"/>
  <c r="AL1858" i="1"/>
  <c r="H1849" i="1"/>
  <c r="I1849" i="1" s="1"/>
  <c r="AL1849" i="1"/>
  <c r="H1803" i="1"/>
  <c r="I1803" i="1" s="1"/>
  <c r="AL1803" i="1"/>
  <c r="H1758" i="1"/>
  <c r="I1758" i="1" s="1"/>
  <c r="AL1758" i="1"/>
  <c r="AL1733" i="1"/>
  <c r="AL1729" i="1"/>
  <c r="H1610" i="1"/>
  <c r="I1610" i="1" s="1"/>
  <c r="AL1610" i="1"/>
  <c r="H1601" i="1"/>
  <c r="I1601" i="1" s="1"/>
  <c r="AL1601" i="1"/>
  <c r="H1591" i="1"/>
  <c r="H1590" i="1" s="1"/>
  <c r="Q1590" i="1" s="1"/>
  <c r="AL1591" i="1"/>
  <c r="AL1580" i="1"/>
  <c r="H1457" i="1"/>
  <c r="I1457" i="1" s="1"/>
  <c r="N1457" i="1" s="1"/>
  <c r="AL1457" i="1"/>
  <c r="H1449" i="1"/>
  <c r="I1449" i="1" s="1"/>
  <c r="AL1449" i="1"/>
  <c r="H1440" i="1"/>
  <c r="I1440" i="1" s="1"/>
  <c r="AL1440" i="1"/>
  <c r="H1311" i="1"/>
  <c r="I1311" i="1" s="1"/>
  <c r="N1311" i="1" s="1"/>
  <c r="AL1311" i="1"/>
  <c r="H1307" i="1"/>
  <c r="I1307" i="1" s="1"/>
  <c r="AL1307" i="1"/>
  <c r="AL1129" i="1"/>
  <c r="H692" i="1"/>
  <c r="I692" i="1" s="1"/>
  <c r="AL692" i="1"/>
  <c r="AL388" i="1"/>
  <c r="H428" i="1"/>
  <c r="AL428" i="1"/>
  <c r="H410" i="1"/>
  <c r="I410" i="1" s="1"/>
  <c r="AL410" i="1"/>
  <c r="H283" i="1"/>
  <c r="I283" i="1" s="1"/>
  <c r="AL283" i="1"/>
  <c r="I1813" i="1"/>
  <c r="AI1690" i="1"/>
  <c r="I1728" i="1"/>
  <c r="I1562" i="1"/>
  <c r="AH1394" i="1"/>
  <c r="I1129" i="1"/>
  <c r="I1062" i="1"/>
  <c r="I1042" i="1"/>
  <c r="N1042" i="1" s="1"/>
  <c r="I700" i="1"/>
  <c r="I615" i="1"/>
  <c r="I402" i="1"/>
  <c r="I1664" i="1"/>
  <c r="N1664" i="1" s="1"/>
  <c r="O1656" i="1" s="1"/>
  <c r="I1654" i="1"/>
  <c r="N1654" i="1" s="1"/>
  <c r="AI1068" i="1"/>
  <c r="O603" i="1"/>
  <c r="I724" i="1"/>
  <c r="H391" i="1"/>
  <c r="I391" i="1" s="1"/>
  <c r="H344" i="1"/>
  <c r="I344" i="1" s="1"/>
  <c r="N344" i="1" s="1"/>
  <c r="O333" i="1" s="1"/>
  <c r="AH266" i="1"/>
  <c r="I192" i="1"/>
  <c r="I1691" i="1"/>
  <c r="AI1469" i="1"/>
  <c r="I1580" i="1"/>
  <c r="N1580" i="1" s="1"/>
  <c r="I1559" i="1"/>
  <c r="I1030" i="1"/>
  <c r="I1026" i="1"/>
  <c r="O414" i="1"/>
  <c r="H1019" i="1"/>
  <c r="I1019" i="1" s="1"/>
  <c r="AL1019" i="1"/>
  <c r="H995" i="1"/>
  <c r="I995" i="1" s="1"/>
  <c r="AL995" i="1"/>
  <c r="AL2159" i="1"/>
  <c r="AI2107" i="1"/>
  <c r="AL2069" i="1"/>
  <c r="AL2061" i="1"/>
  <c r="AL2045" i="1"/>
  <c r="I2166" i="1"/>
  <c r="I2128" i="1"/>
  <c r="I2085" i="1"/>
  <c r="AL2027" i="1"/>
  <c r="AL2021" i="1"/>
  <c r="AL2017" i="1"/>
  <c r="AL1904" i="1"/>
  <c r="AL1895" i="1"/>
  <c r="I2009" i="1"/>
  <c r="O1841" i="1"/>
  <c r="AL1811" i="1"/>
  <c r="AL1801" i="1"/>
  <c r="AL1766" i="1"/>
  <c r="AL1696" i="1"/>
  <c r="AL1670" i="1"/>
  <c r="AL1650" i="1"/>
  <c r="AA1654" i="1"/>
  <c r="AA1624" i="1"/>
  <c r="I1729" i="1"/>
  <c r="N1729" i="1" s="1"/>
  <c r="AL1583" i="1"/>
  <c r="AL1567" i="1"/>
  <c r="AA1561" i="1"/>
  <c r="AJ1558" i="1" s="1"/>
  <c r="AL1556" i="1"/>
  <c r="AL1548" i="1"/>
  <c r="AH1469" i="1"/>
  <c r="I1479" i="1"/>
  <c r="N1479" i="1" s="1"/>
  <c r="O1474" i="1" s="1"/>
  <c r="AA1328" i="1"/>
  <c r="I1461" i="1"/>
  <c r="N1461" i="1" s="1"/>
  <c r="I1451" i="1"/>
  <c r="I1450" i="1" s="1"/>
  <c r="I1446" i="1"/>
  <c r="AL1288" i="1"/>
  <c r="AL1275" i="1"/>
  <c r="H1041" i="1"/>
  <c r="I1041" i="1" s="1"/>
  <c r="N1041" i="1" s="1"/>
  <c r="AL1041" i="1"/>
  <c r="H1034" i="1"/>
  <c r="H1033" i="1" s="1"/>
  <c r="AL1034" i="1"/>
  <c r="H1029" i="1"/>
  <c r="I1029" i="1" s="1"/>
  <c r="AL1029" i="1"/>
  <c r="H1024" i="1"/>
  <c r="I1024" i="1" s="1"/>
  <c r="AL1024" i="1"/>
  <c r="O853" i="1"/>
  <c r="AL890" i="1"/>
  <c r="H890" i="1"/>
  <c r="H828" i="1"/>
  <c r="I828" i="1" s="1"/>
  <c r="N828" i="1" s="1"/>
  <c r="O821" i="1" s="1"/>
  <c r="AL828" i="1"/>
  <c r="H726" i="1"/>
  <c r="I726" i="1" s="1"/>
  <c r="AL726" i="1"/>
  <c r="H704" i="1"/>
  <c r="I704" i="1" s="1"/>
  <c r="AL704" i="1"/>
  <c r="H688" i="1"/>
  <c r="I688" i="1" s="1"/>
  <c r="AL688" i="1"/>
  <c r="H681" i="1"/>
  <c r="I681" i="1" s="1"/>
  <c r="N681" i="1" s="1"/>
  <c r="O674" i="1" s="1"/>
  <c r="AL681" i="1"/>
  <c r="H675" i="1"/>
  <c r="I675" i="1" s="1"/>
  <c r="AL675" i="1"/>
  <c r="H636" i="1"/>
  <c r="I636" i="1" s="1"/>
  <c r="N636" i="1" s="1"/>
  <c r="O625" i="1" s="1"/>
  <c r="AL636" i="1"/>
  <c r="AA456" i="1"/>
  <c r="AA431" i="1"/>
  <c r="AL107" i="1"/>
  <c r="H1011" i="1"/>
  <c r="I1011" i="1" s="1"/>
  <c r="AL1011" i="1"/>
  <c r="H975" i="1"/>
  <c r="I975" i="1" s="1"/>
  <c r="N975" i="1" s="1"/>
  <c r="O968" i="1" s="1"/>
  <c r="AL975" i="1"/>
  <c r="I876" i="1"/>
  <c r="AA876" i="1"/>
  <c r="H822" i="1"/>
  <c r="AL822" i="1"/>
  <c r="I121" i="1"/>
  <c r="AA121" i="1"/>
  <c r="H87" i="1"/>
  <c r="AL87" i="1"/>
  <c r="Y2183" i="1"/>
  <c r="AL2173" i="1"/>
  <c r="AL2154" i="1"/>
  <c r="AL2146" i="1"/>
  <c r="AI2140" i="1"/>
  <c r="AL2128" i="1"/>
  <c r="AL2112" i="1"/>
  <c r="AL2105" i="1"/>
  <c r="AL2097" i="1"/>
  <c r="I2169" i="1"/>
  <c r="I2154" i="1"/>
  <c r="I2091" i="1"/>
  <c r="AL2032" i="1"/>
  <c r="AL2013" i="1"/>
  <c r="AL1985" i="1"/>
  <c r="AL1958" i="1"/>
  <c r="AL1951" i="1"/>
  <c r="AL1913" i="1"/>
  <c r="I1951" i="1"/>
  <c r="AL1869" i="1"/>
  <c r="AH1865" i="1"/>
  <c r="AA1862" i="1"/>
  <c r="AA1858" i="1"/>
  <c r="AL1847" i="1"/>
  <c r="AL1776" i="1"/>
  <c r="AH1773" i="1"/>
  <c r="AL1741" i="1"/>
  <c r="L1807" i="1"/>
  <c r="I1881" i="1"/>
  <c r="N1881" i="1" s="1"/>
  <c r="I1874" i="1"/>
  <c r="AL1728" i="1"/>
  <c r="AA1723" i="1"/>
  <c r="AJ1722" i="1" s="1"/>
  <c r="AL1704" i="1"/>
  <c r="AL1678" i="1"/>
  <c r="AA1630" i="1"/>
  <c r="AA1597" i="1"/>
  <c r="I1650" i="1"/>
  <c r="I1710" i="1"/>
  <c r="AL1571" i="1"/>
  <c r="AL1522" i="1"/>
  <c r="AL1495" i="1"/>
  <c r="AL1479" i="1"/>
  <c r="AL1470" i="1"/>
  <c r="I1540" i="1"/>
  <c r="N1540" i="1" s="1"/>
  <c r="O1516" i="1" s="1"/>
  <c r="I1530" i="1"/>
  <c r="I1510" i="1"/>
  <c r="I1495" i="1"/>
  <c r="I1477" i="1"/>
  <c r="AA1371" i="1"/>
  <c r="I1350" i="1"/>
  <c r="I1349" i="1" s="1"/>
  <c r="J1349" i="1" s="1"/>
  <c r="AL1297" i="1"/>
  <c r="AL1292" i="1"/>
  <c r="O1269" i="1"/>
  <c r="AH1202" i="1"/>
  <c r="O1194" i="1"/>
  <c r="AL1143" i="1"/>
  <c r="I1192" i="1"/>
  <c r="N1192" i="1" s="1"/>
  <c r="I1188" i="1"/>
  <c r="N1188" i="1" s="1"/>
  <c r="H956" i="1"/>
  <c r="I956" i="1" s="1"/>
  <c r="AL956" i="1"/>
  <c r="H948" i="1"/>
  <c r="I948" i="1" s="1"/>
  <c r="AL948" i="1"/>
  <c r="H942" i="1"/>
  <c r="I942" i="1" s="1"/>
  <c r="AL942" i="1"/>
  <c r="H933" i="1"/>
  <c r="H932" i="1" s="1"/>
  <c r="S932" i="1" s="1"/>
  <c r="AL933" i="1"/>
  <c r="H926" i="1"/>
  <c r="I926" i="1" s="1"/>
  <c r="AL926" i="1"/>
  <c r="H917" i="1"/>
  <c r="I917" i="1" s="1"/>
  <c r="AL917" i="1"/>
  <c r="H892" i="1"/>
  <c r="AL892" i="1"/>
  <c r="H845" i="1"/>
  <c r="I845" i="1" s="1"/>
  <c r="AL845" i="1"/>
  <c r="AL619" i="1"/>
  <c r="AL609" i="1"/>
  <c r="H745" i="1"/>
  <c r="I745" i="1" s="1"/>
  <c r="N745" i="1" s="1"/>
  <c r="AL745" i="1"/>
  <c r="H737" i="1"/>
  <c r="I737" i="1" s="1"/>
  <c r="AL737" i="1"/>
  <c r="H734" i="1"/>
  <c r="I734" i="1" s="1"/>
  <c r="AL734" i="1"/>
  <c r="AA587" i="1"/>
  <c r="AL524" i="1"/>
  <c r="AL481" i="1"/>
  <c r="H210" i="1"/>
  <c r="I210" i="1" s="1"/>
  <c r="AL210" i="1"/>
  <c r="H204" i="1"/>
  <c r="I204" i="1" s="1"/>
  <c r="AL204" i="1"/>
  <c r="H197" i="1"/>
  <c r="H196" i="1" s="1"/>
  <c r="S196" i="1" s="1"/>
  <c r="AL197" i="1"/>
  <c r="H190" i="1"/>
  <c r="I190" i="1" s="1"/>
  <c r="AL190" i="1"/>
  <c r="H162" i="1"/>
  <c r="I162" i="1" s="1"/>
  <c r="AL162" i="1"/>
  <c r="I2122" i="1"/>
  <c r="I2045" i="1"/>
  <c r="I2044" i="1" s="1"/>
  <c r="J2044" i="1" s="1"/>
  <c r="I1947" i="1"/>
  <c r="I1275" i="1"/>
  <c r="I1044" i="1"/>
  <c r="N1044" i="1" s="1"/>
  <c r="AA1044" i="1"/>
  <c r="H985" i="1"/>
  <c r="I985" i="1" s="1"/>
  <c r="AL985" i="1"/>
  <c r="H880" i="1"/>
  <c r="I880" i="1" s="1"/>
  <c r="AL880" i="1"/>
  <c r="H814" i="1"/>
  <c r="I814" i="1" s="1"/>
  <c r="AL814" i="1"/>
  <c r="H765" i="1"/>
  <c r="I765" i="1" s="1"/>
  <c r="AL765" i="1"/>
  <c r="H116" i="1"/>
  <c r="I116" i="1" s="1"/>
  <c r="AL116" i="1"/>
  <c r="H97" i="1"/>
  <c r="I97" i="1" s="1"/>
  <c r="AL97" i="1"/>
  <c r="AL2179" i="1"/>
  <c r="AA2167" i="1"/>
  <c r="AJ2164" i="1" s="1"/>
  <c r="AL2169" i="1"/>
  <c r="AL2085" i="1"/>
  <c r="AL2052" i="1"/>
  <c r="AA2045" i="1"/>
  <c r="AJ2044" i="1" s="1"/>
  <c r="AL2037" i="1"/>
  <c r="I2105" i="1"/>
  <c r="N2105" i="1" s="1"/>
  <c r="O2074" i="1" s="1"/>
  <c r="AL1994" i="1"/>
  <c r="AL1922" i="1"/>
  <c r="I1977" i="1"/>
  <c r="I1958" i="1"/>
  <c r="AL1881" i="1"/>
  <c r="AL1874" i="1"/>
  <c r="AI1865" i="1"/>
  <c r="AL1855" i="1"/>
  <c r="AH1841" i="1"/>
  <c r="AL1795" i="1"/>
  <c r="AL1787" i="1"/>
  <c r="I1780" i="1"/>
  <c r="AA1730" i="1"/>
  <c r="AJ1727" i="1" s="1"/>
  <c r="AL1712" i="1"/>
  <c r="AL1688" i="1"/>
  <c r="AA1638" i="1"/>
  <c r="AA1605" i="1"/>
  <c r="I1704" i="1"/>
  <c r="AL1562" i="1"/>
  <c r="AL1540" i="1"/>
  <c r="AL1530" i="1"/>
  <c r="AL1503" i="1"/>
  <c r="L1565" i="1"/>
  <c r="I1583" i="1"/>
  <c r="N1583" i="1" s="1"/>
  <c r="I1508" i="1"/>
  <c r="I1501" i="1"/>
  <c r="AL1461" i="1"/>
  <c r="AL1451" i="1"/>
  <c r="AL1446" i="1"/>
  <c r="AL1432" i="1"/>
  <c r="AL1414" i="1"/>
  <c r="AH1385" i="1"/>
  <c r="AL1365" i="1"/>
  <c r="AL1350" i="1"/>
  <c r="AL1341" i="1"/>
  <c r="I1439" i="1"/>
  <c r="I1357" i="1"/>
  <c r="AL1281" i="1"/>
  <c r="AL1267" i="1"/>
  <c r="AA1246" i="1"/>
  <c r="AJ1245" i="1" s="1"/>
  <c r="H1197" i="1"/>
  <c r="I1197" i="1" s="1"/>
  <c r="AA1052" i="1"/>
  <c r="AJ1051" i="1" s="1"/>
  <c r="H1126" i="1"/>
  <c r="AL1126" i="1"/>
  <c r="H1110" i="1"/>
  <c r="I1110" i="1" s="1"/>
  <c r="AL1110" i="1"/>
  <c r="H1102" i="1"/>
  <c r="I1102" i="1" s="1"/>
  <c r="AL1102" i="1"/>
  <c r="H1095" i="1"/>
  <c r="I1095" i="1" s="1"/>
  <c r="AL1095" i="1"/>
  <c r="H1052" i="1"/>
  <c r="H1051" i="1" s="1"/>
  <c r="Q1051" i="1" s="1"/>
  <c r="AL1052" i="1"/>
  <c r="AA1041" i="1"/>
  <c r="I1034" i="1"/>
  <c r="I1033" i="1" s="1"/>
  <c r="J1033" i="1" s="1"/>
  <c r="O1033" i="1" s="1"/>
  <c r="R1033" i="1" s="1"/>
  <c r="AA1029" i="1"/>
  <c r="AA969" i="1"/>
  <c r="I938" i="1"/>
  <c r="AA938" i="1"/>
  <c r="I920" i="1"/>
  <c r="AA920" i="1"/>
  <c r="I911" i="1"/>
  <c r="AA911" i="1"/>
  <c r="H969" i="1"/>
  <c r="I969" i="1" s="1"/>
  <c r="AL969" i="1"/>
  <c r="H894" i="1"/>
  <c r="AL894" i="1"/>
  <c r="H873" i="1"/>
  <c r="I873" i="1" s="1"/>
  <c r="AL873" i="1"/>
  <c r="H859" i="1"/>
  <c r="I859" i="1" s="1"/>
  <c r="AL859" i="1"/>
  <c r="H851" i="1"/>
  <c r="I851" i="1" s="1"/>
  <c r="N851" i="1" s="1"/>
  <c r="O830" i="1" s="1"/>
  <c r="AL851" i="1"/>
  <c r="AA720" i="1"/>
  <c r="AA712" i="1"/>
  <c r="AA692" i="1"/>
  <c r="AA684" i="1"/>
  <c r="AA644" i="1"/>
  <c r="H748" i="1"/>
  <c r="I748" i="1" s="1"/>
  <c r="AL748" i="1"/>
  <c r="I594" i="1"/>
  <c r="I593" i="1" s="1"/>
  <c r="V593" i="1" s="1"/>
  <c r="AA594" i="1"/>
  <c r="AJ593" i="1" s="1"/>
  <c r="AA533" i="1"/>
  <c r="H600" i="1"/>
  <c r="I600" i="1" s="1"/>
  <c r="N600" i="1" s="1"/>
  <c r="AL600" i="1"/>
  <c r="H596" i="1"/>
  <c r="I596" i="1" s="1"/>
  <c r="N596" i="1" s="1"/>
  <c r="AL596" i="1"/>
  <c r="H588" i="1"/>
  <c r="I588" i="1" s="1"/>
  <c r="AL588" i="1"/>
  <c r="H584" i="1"/>
  <c r="I584" i="1" s="1"/>
  <c r="AL584" i="1"/>
  <c r="H579" i="1"/>
  <c r="I579" i="1" s="1"/>
  <c r="AL579" i="1"/>
  <c r="H567" i="1"/>
  <c r="I567" i="1" s="1"/>
  <c r="AL567" i="1"/>
  <c r="H560" i="1"/>
  <c r="I560" i="1" s="1"/>
  <c r="AL560" i="1"/>
  <c r="H551" i="1"/>
  <c r="I551" i="1" s="1"/>
  <c r="AL551" i="1"/>
  <c r="H541" i="1"/>
  <c r="I541" i="1" s="1"/>
  <c r="AL541" i="1"/>
  <c r="H531" i="1"/>
  <c r="I531" i="1" s="1"/>
  <c r="AL531" i="1"/>
  <c r="H516" i="1"/>
  <c r="I516" i="1" s="1"/>
  <c r="AL516" i="1"/>
  <c r="H509" i="1"/>
  <c r="I509" i="1" s="1"/>
  <c r="AL509" i="1"/>
  <c r="H494" i="1"/>
  <c r="H493" i="1" s="1"/>
  <c r="S493" i="1" s="1"/>
  <c r="AL494" i="1"/>
  <c r="H472" i="1"/>
  <c r="I472" i="1" s="1"/>
  <c r="AL472" i="1"/>
  <c r="H464" i="1"/>
  <c r="I464" i="1" s="1"/>
  <c r="AL464" i="1"/>
  <c r="AL454" i="1"/>
  <c r="H434" i="1"/>
  <c r="I434" i="1" s="1"/>
  <c r="AL434" i="1"/>
  <c r="H422" i="1"/>
  <c r="I422" i="1" s="1"/>
  <c r="AL422" i="1"/>
  <c r="O564" i="1"/>
  <c r="I524" i="1"/>
  <c r="N524" i="1" s="1"/>
  <c r="O496" i="1" s="1"/>
  <c r="H501" i="1"/>
  <c r="I501" i="1" s="1"/>
  <c r="AL501" i="1"/>
  <c r="I455" i="1"/>
  <c r="N455" i="1" s="1"/>
  <c r="AA455" i="1"/>
  <c r="I439" i="1"/>
  <c r="AA422" i="1"/>
  <c r="AJ419" i="1" s="1"/>
  <c r="I327" i="1"/>
  <c r="AA327" i="1"/>
  <c r="H438" i="1"/>
  <c r="I438" i="1" s="1"/>
  <c r="AL438" i="1"/>
  <c r="H433" i="1"/>
  <c r="I433" i="1" s="1"/>
  <c r="AL433" i="1"/>
  <c r="H312" i="1"/>
  <c r="I312" i="1" s="1"/>
  <c r="H272" i="1"/>
  <c r="I272" i="1" s="1"/>
  <c r="AL272" i="1"/>
  <c r="H236" i="1"/>
  <c r="I236" i="1" s="1"/>
  <c r="AL236" i="1"/>
  <c r="H228" i="1"/>
  <c r="I228" i="1" s="1"/>
  <c r="AL228" i="1"/>
  <c r="H216" i="1"/>
  <c r="I216" i="1" s="1"/>
  <c r="AL216" i="1"/>
  <c r="H179" i="1"/>
  <c r="I179" i="1" s="1"/>
  <c r="AL179" i="1"/>
  <c r="I1163" i="1"/>
  <c r="AH1001" i="1"/>
  <c r="L1001" i="1"/>
  <c r="I1002" i="1"/>
  <c r="I993" i="1"/>
  <c r="I983" i="1"/>
  <c r="I879" i="1"/>
  <c r="I698" i="1"/>
  <c r="AA491" i="1"/>
  <c r="I359" i="1"/>
  <c r="AA359" i="1"/>
  <c r="H396" i="1"/>
  <c r="I396" i="1" s="1"/>
  <c r="AL396" i="1"/>
  <c r="H325" i="1"/>
  <c r="I325" i="1" s="1"/>
  <c r="AL325" i="1"/>
  <c r="H317" i="1"/>
  <c r="I317" i="1" s="1"/>
  <c r="AL317" i="1"/>
  <c r="I297" i="1"/>
  <c r="AA297" i="1"/>
  <c r="AA267" i="1"/>
  <c r="AJ266" i="1" s="1"/>
  <c r="AA258" i="1"/>
  <c r="AJ242" i="1" s="1"/>
  <c r="I222" i="1"/>
  <c r="AA222" i="1"/>
  <c r="H285" i="1"/>
  <c r="I285" i="1" s="1"/>
  <c r="AL285" i="1"/>
  <c r="H252" i="1"/>
  <c r="I252" i="1" s="1"/>
  <c r="AL252" i="1"/>
  <c r="H243" i="1"/>
  <c r="I243" i="1" s="1"/>
  <c r="AL243" i="1"/>
  <c r="I1018" i="1"/>
  <c r="I964" i="1"/>
  <c r="I882" i="1"/>
  <c r="I732" i="1"/>
  <c r="I619" i="1"/>
  <c r="I573" i="1"/>
  <c r="I565" i="1"/>
  <c r="I499" i="1"/>
  <c r="AA499" i="1"/>
  <c r="I481" i="1"/>
  <c r="AA481" i="1"/>
  <c r="H497" i="1"/>
  <c r="I497" i="1" s="1"/>
  <c r="AL497" i="1"/>
  <c r="AA317" i="1"/>
  <c r="AA283" i="1"/>
  <c r="I274" i="1"/>
  <c r="AA274" i="1"/>
  <c r="L13" i="1"/>
  <c r="AL148" i="1"/>
  <c r="AL140" i="1"/>
  <c r="AL113" i="1"/>
  <c r="AL103" i="1"/>
  <c r="AL29" i="1"/>
  <c r="L82" i="1"/>
  <c r="I155" i="1"/>
  <c r="N155" i="1" s="1"/>
  <c r="I29" i="1"/>
  <c r="L463" i="1"/>
  <c r="I518" i="1"/>
  <c r="I478" i="1"/>
  <c r="I470" i="1"/>
  <c r="I388" i="1"/>
  <c r="N388" i="1" s="1"/>
  <c r="O381" i="1" s="1"/>
  <c r="AL307" i="1"/>
  <c r="AL287" i="1"/>
  <c r="L266" i="1"/>
  <c r="AL158" i="1"/>
  <c r="AA155" i="1"/>
  <c r="AJ153" i="1" s="1"/>
  <c r="AL146" i="1"/>
  <c r="AL135" i="1"/>
  <c r="AL127" i="1"/>
  <c r="AA125" i="1"/>
  <c r="AL74" i="1"/>
  <c r="AL62" i="1"/>
  <c r="AL38" i="1"/>
  <c r="I113" i="1"/>
  <c r="N113" i="1" s="1"/>
  <c r="O91" i="1" s="1"/>
  <c r="I103" i="1"/>
  <c r="I2171" i="1"/>
  <c r="I2103" i="1"/>
  <c r="I2095" i="1"/>
  <c r="AJ2007" i="1"/>
  <c r="AI1807" i="1"/>
  <c r="AH1807" i="1"/>
  <c r="H1768" i="1"/>
  <c r="AL1768" i="1"/>
  <c r="H1760" i="1"/>
  <c r="I1760" i="1" s="1"/>
  <c r="AL1760" i="1"/>
  <c r="H1736" i="1"/>
  <c r="H1735" i="1" s="1"/>
  <c r="AL1736" i="1"/>
  <c r="I1943" i="1"/>
  <c r="AH2156" i="1"/>
  <c r="AH2140" i="1"/>
  <c r="O2140" i="1"/>
  <c r="I2117" i="1"/>
  <c r="I2099" i="1"/>
  <c r="AH2007" i="1"/>
  <c r="AI1957" i="1"/>
  <c r="I1997" i="1"/>
  <c r="AI1841" i="1"/>
  <c r="AI2007" i="1"/>
  <c r="I1955" i="1"/>
  <c r="N1955" i="1" s="1"/>
  <c r="O1924" i="1" s="1"/>
  <c r="I1939" i="1"/>
  <c r="I1749" i="1"/>
  <c r="AA1749" i="1"/>
  <c r="I1818" i="1"/>
  <c r="AA1717" i="1"/>
  <c r="AL1710" i="1"/>
  <c r="AL1700" i="1"/>
  <c r="AA1682" i="1"/>
  <c r="AA1672" i="1"/>
  <c r="AA1662" i="1"/>
  <c r="AJ1656" i="1" s="1"/>
  <c r="AL1586" i="1"/>
  <c r="I1731" i="1"/>
  <c r="N1731" i="1" s="1"/>
  <c r="H1713" i="1"/>
  <c r="AL1582" i="1"/>
  <c r="AL1560" i="1"/>
  <c r="AL1552" i="1"/>
  <c r="AL1543" i="1"/>
  <c r="AL1514" i="1"/>
  <c r="AA1495" i="1"/>
  <c r="AJ1484" i="1" s="1"/>
  <c r="I1560" i="1"/>
  <c r="I1543" i="1"/>
  <c r="H1579" i="1"/>
  <c r="I1579" i="1" s="1"/>
  <c r="H1568" i="1"/>
  <c r="I1568" i="1" s="1"/>
  <c r="AL1369" i="1"/>
  <c r="AL1355" i="1"/>
  <c r="AL1339" i="1"/>
  <c r="AL1330" i="1"/>
  <c r="AL1320" i="1"/>
  <c r="AL1315" i="1"/>
  <c r="I1458" i="1"/>
  <c r="N1458" i="1" s="1"/>
  <c r="I1438" i="1"/>
  <c r="I1432" i="1"/>
  <c r="I1424" i="1"/>
  <c r="I1414" i="1"/>
  <c r="I1404" i="1"/>
  <c r="I1395" i="1"/>
  <c r="I1355" i="1"/>
  <c r="H1441" i="1"/>
  <c r="I1441" i="1" s="1"/>
  <c r="AL1265" i="1"/>
  <c r="AL1249" i="1"/>
  <c r="AL1232" i="1"/>
  <c r="AL1224" i="1"/>
  <c r="AI1194" i="1"/>
  <c r="I1267" i="1"/>
  <c r="N1267" i="1" s="1"/>
  <c r="O1245" i="1" s="1"/>
  <c r="I1195" i="1"/>
  <c r="H1298" i="1"/>
  <c r="I1298" i="1" s="1"/>
  <c r="H1296" i="1"/>
  <c r="I1296" i="1" s="1"/>
  <c r="H1257" i="1"/>
  <c r="I1257" i="1" s="1"/>
  <c r="AA1098" i="1"/>
  <c r="AA1073" i="1"/>
  <c r="AJ1068" i="1" s="1"/>
  <c r="L1057" i="1"/>
  <c r="AA1177" i="1"/>
  <c r="I1021" i="1"/>
  <c r="AA1021" i="1"/>
  <c r="I893" i="1"/>
  <c r="N893" i="1" s="1"/>
  <c r="AA893" i="1"/>
  <c r="I888" i="1"/>
  <c r="I887" i="1" s="1"/>
  <c r="J887" i="1" s="1"/>
  <c r="AA888" i="1"/>
  <c r="AJ887" i="1" s="1"/>
  <c r="I878" i="1"/>
  <c r="AA873" i="1"/>
  <c r="I867" i="1"/>
  <c r="AA867" i="1"/>
  <c r="AA859" i="1"/>
  <c r="AA849" i="1"/>
  <c r="I839" i="1"/>
  <c r="AA839" i="1"/>
  <c r="AA814" i="1"/>
  <c r="AA806" i="1"/>
  <c r="AA798" i="1"/>
  <c r="AA792" i="1"/>
  <c r="AA782" i="1"/>
  <c r="H767" i="1"/>
  <c r="I767" i="1" s="1"/>
  <c r="AL767" i="1"/>
  <c r="H757" i="1"/>
  <c r="H756" i="1" s="1"/>
  <c r="Q756" i="1" s="1"/>
  <c r="AL757" i="1"/>
  <c r="AA623" i="1"/>
  <c r="AA615" i="1"/>
  <c r="AL555" i="1"/>
  <c r="AL545" i="1"/>
  <c r="L535" i="1"/>
  <c r="AA597" i="1"/>
  <c r="AA586" i="1"/>
  <c r="I1644" i="1"/>
  <c r="I1377" i="1"/>
  <c r="I1369" i="1"/>
  <c r="AA1040" i="1"/>
  <c r="AA1032" i="1"/>
  <c r="AA1028" i="1"/>
  <c r="H1040" i="1"/>
  <c r="I1040" i="1" s="1"/>
  <c r="AL1040" i="1"/>
  <c r="H1032" i="1"/>
  <c r="I1032" i="1" s="1"/>
  <c r="AL1032" i="1"/>
  <c r="H1028" i="1"/>
  <c r="I1028" i="1" s="1"/>
  <c r="AL1028" i="1"/>
  <c r="H973" i="1"/>
  <c r="I973" i="1" s="1"/>
  <c r="AL973" i="1"/>
  <c r="H962" i="1"/>
  <c r="I962" i="1" s="1"/>
  <c r="AL962" i="1"/>
  <c r="H954" i="1"/>
  <c r="I954" i="1" s="1"/>
  <c r="AL954" i="1"/>
  <c r="H915" i="1"/>
  <c r="I915" i="1" s="1"/>
  <c r="AL915" i="1"/>
  <c r="H900" i="1"/>
  <c r="I900" i="1" s="1"/>
  <c r="AL900" i="1"/>
  <c r="H806" i="1"/>
  <c r="I806" i="1" s="1"/>
  <c r="AL806" i="1"/>
  <c r="H798" i="1"/>
  <c r="I798" i="1" s="1"/>
  <c r="AL798" i="1"/>
  <c r="H792" i="1"/>
  <c r="I792" i="1" s="1"/>
  <c r="AL792" i="1"/>
  <c r="H782" i="1"/>
  <c r="I782" i="1" s="1"/>
  <c r="AL782" i="1"/>
  <c r="I709" i="1"/>
  <c r="AA709" i="1"/>
  <c r="I650" i="1"/>
  <c r="AA650" i="1"/>
  <c r="I632" i="1"/>
  <c r="AA632" i="1"/>
  <c r="AA606" i="1"/>
  <c r="H747" i="1"/>
  <c r="I747" i="1" s="1"/>
  <c r="N747" i="1" s="1"/>
  <c r="AL747" i="1"/>
  <c r="H733" i="1"/>
  <c r="I733" i="1" s="1"/>
  <c r="AL733" i="1"/>
  <c r="H729" i="1"/>
  <c r="I729" i="1" s="1"/>
  <c r="AL729" i="1"/>
  <c r="H725" i="1"/>
  <c r="I725" i="1" s="1"/>
  <c r="AL725" i="1"/>
  <c r="AH1735" i="1"/>
  <c r="I1795" i="1"/>
  <c r="AA1721" i="1"/>
  <c r="AA1691" i="1"/>
  <c r="AJ1690" i="1" s="1"/>
  <c r="AL1686" i="1"/>
  <c r="AL1676" i="1"/>
  <c r="AL1642" i="1"/>
  <c r="AL1634" i="1"/>
  <c r="AA1644" i="1"/>
  <c r="AL1603" i="1"/>
  <c r="AL1594" i="1"/>
  <c r="I1716" i="1"/>
  <c r="I1711" i="1"/>
  <c r="I1707" i="1"/>
  <c r="I1642" i="1"/>
  <c r="I1634" i="1"/>
  <c r="AL1563" i="1"/>
  <c r="AL1526" i="1"/>
  <c r="AA1540" i="1"/>
  <c r="AA1530" i="1"/>
  <c r="AA1510" i="1"/>
  <c r="AJ1507" i="1" s="1"/>
  <c r="AL1499" i="1"/>
  <c r="AA1477" i="1"/>
  <c r="AJ1474" i="1" s="1"/>
  <c r="AL1464" i="1"/>
  <c r="L1542" i="1"/>
  <c r="I1582" i="1"/>
  <c r="N1582" i="1" s="1"/>
  <c r="I1485" i="1"/>
  <c r="I1475" i="1"/>
  <c r="AA1437" i="1"/>
  <c r="AJ1434" i="1" s="1"/>
  <c r="AL1424" i="1"/>
  <c r="O1418" i="1"/>
  <c r="AL1404" i="1"/>
  <c r="AL1395" i="1"/>
  <c r="AA1412" i="1"/>
  <c r="AA1402" i="1"/>
  <c r="AL1379" i="1"/>
  <c r="AA1343" i="1"/>
  <c r="AJ1336" i="1" s="1"/>
  <c r="AA1334" i="1"/>
  <c r="AA1326" i="1"/>
  <c r="AH1314" i="1"/>
  <c r="I1456" i="1"/>
  <c r="N1456" i="1" s="1"/>
  <c r="I1436" i="1"/>
  <c r="AL1312" i="1"/>
  <c r="AL1308" i="1"/>
  <c r="AA1298" i="1"/>
  <c r="AJ1293" i="1" s="1"/>
  <c r="AL1291" i="1"/>
  <c r="AL1287" i="1"/>
  <c r="AL1239" i="1"/>
  <c r="AL1215" i="1"/>
  <c r="AH1194" i="1"/>
  <c r="L1202" i="1"/>
  <c r="I1297" i="1"/>
  <c r="AH1149" i="1"/>
  <c r="AA1091" i="1"/>
  <c r="AL924" i="1"/>
  <c r="I924" i="1"/>
  <c r="AA915" i="1"/>
  <c r="I906" i="1"/>
  <c r="I905" i="1" s="1"/>
  <c r="R905" i="1" s="1"/>
  <c r="AA906" i="1"/>
  <c r="AJ905" i="1" s="1"/>
  <c r="H1015" i="1"/>
  <c r="I1015" i="1" s="1"/>
  <c r="AL1015" i="1"/>
  <c r="H1007" i="1"/>
  <c r="I1007" i="1" s="1"/>
  <c r="AL1007" i="1"/>
  <c r="H999" i="1"/>
  <c r="I999" i="1" s="1"/>
  <c r="N999" i="1" s="1"/>
  <c r="O977" i="1" s="1"/>
  <c r="AL999" i="1"/>
  <c r="H981" i="1"/>
  <c r="I981" i="1" s="1"/>
  <c r="AL981" i="1"/>
  <c r="H872" i="1"/>
  <c r="AL872" i="1"/>
  <c r="H865" i="1"/>
  <c r="I865" i="1" s="1"/>
  <c r="AL865" i="1"/>
  <c r="H856" i="1"/>
  <c r="H853" i="1" s="1"/>
  <c r="S853" i="1" s="1"/>
  <c r="AL856" i="1"/>
  <c r="H849" i="1"/>
  <c r="I849" i="1" s="1"/>
  <c r="AL849" i="1"/>
  <c r="H841" i="1"/>
  <c r="I841" i="1" s="1"/>
  <c r="AL841" i="1"/>
  <c r="H835" i="1"/>
  <c r="I835" i="1" s="1"/>
  <c r="AL835" i="1"/>
  <c r="H826" i="1"/>
  <c r="I826" i="1" s="1"/>
  <c r="AL826" i="1"/>
  <c r="H812" i="1"/>
  <c r="I812" i="1" s="1"/>
  <c r="AL812" i="1"/>
  <c r="AL744" i="1"/>
  <c r="AH1757" i="1"/>
  <c r="AI1735" i="1"/>
  <c r="I1829" i="1"/>
  <c r="AL1707" i="1"/>
  <c r="AL1667" i="1"/>
  <c r="AL1648" i="1"/>
  <c r="I1696" i="1"/>
  <c r="AA1583" i="1"/>
  <c r="AA1579" i="1"/>
  <c r="O1558" i="1"/>
  <c r="AH1542" i="1"/>
  <c r="AL1475" i="1"/>
  <c r="I1514" i="1"/>
  <c r="N1514" i="1" s="1"/>
  <c r="O1507" i="1" s="1"/>
  <c r="I1499" i="1"/>
  <c r="I1491" i="1"/>
  <c r="AA1457" i="1"/>
  <c r="AJ1455" i="1" s="1"/>
  <c r="AA1392" i="1"/>
  <c r="AJ1385" i="1" s="1"/>
  <c r="AA1377" i="1"/>
  <c r="AA1369" i="1"/>
  <c r="I1339" i="1"/>
  <c r="I1330" i="1"/>
  <c r="I1320" i="1"/>
  <c r="I1319" i="1" s="1"/>
  <c r="J1319" i="1" s="1"/>
  <c r="AA1275" i="1"/>
  <c r="AJ1274" i="1" s="1"/>
  <c r="AL1272" i="1"/>
  <c r="AL1205" i="1"/>
  <c r="I1169" i="1"/>
  <c r="AA1169" i="1"/>
  <c r="I1106" i="1"/>
  <c r="AA1106" i="1"/>
  <c r="H1137" i="1"/>
  <c r="I1137" i="1" s="1"/>
  <c r="AL1137" i="1"/>
  <c r="H1082" i="1"/>
  <c r="H1081" i="1" s="1"/>
  <c r="S1081" i="1" s="1"/>
  <c r="AL1082" i="1"/>
  <c r="H1058" i="1"/>
  <c r="I1058" i="1" s="1"/>
  <c r="AL1058" i="1"/>
  <c r="AL940" i="1"/>
  <c r="I1009" i="1"/>
  <c r="AA1009" i="1"/>
  <c r="AA999" i="1"/>
  <c r="I989" i="1"/>
  <c r="AA989" i="1"/>
  <c r="AA981" i="1"/>
  <c r="H591" i="1"/>
  <c r="H590" i="1" s="1"/>
  <c r="AL591" i="1"/>
  <c r="H586" i="1"/>
  <c r="I586" i="1" s="1"/>
  <c r="AL586" i="1"/>
  <c r="H581" i="1"/>
  <c r="I581" i="1" s="1"/>
  <c r="AL581" i="1"/>
  <c r="H571" i="1"/>
  <c r="I571" i="1" s="1"/>
  <c r="AL571" i="1"/>
  <c r="H536" i="1"/>
  <c r="I536" i="1" s="1"/>
  <c r="AL536" i="1"/>
  <c r="H527" i="1"/>
  <c r="I527" i="1" s="1"/>
  <c r="AL527" i="1"/>
  <c r="H520" i="1"/>
  <c r="I520" i="1" s="1"/>
  <c r="AL520" i="1"/>
  <c r="H514" i="1"/>
  <c r="I514" i="1" s="1"/>
  <c r="AL514" i="1"/>
  <c r="H508" i="1"/>
  <c r="I508" i="1" s="1"/>
  <c r="AL508" i="1"/>
  <c r="H440" i="1"/>
  <c r="I440" i="1" s="1"/>
  <c r="AL440" i="1"/>
  <c r="L172" i="1"/>
  <c r="I307" i="1"/>
  <c r="N307" i="1" s="1"/>
  <c r="AA307" i="1"/>
  <c r="I295" i="1"/>
  <c r="AA295" i="1"/>
  <c r="AA291" i="1"/>
  <c r="AA272" i="1"/>
  <c r="H276" i="1"/>
  <c r="I276" i="1" s="1"/>
  <c r="AL276" i="1"/>
  <c r="H269" i="1"/>
  <c r="AL269" i="1"/>
  <c r="H262" i="1"/>
  <c r="I262" i="1" s="1"/>
  <c r="AL262" i="1"/>
  <c r="H194" i="1"/>
  <c r="I194" i="1" s="1"/>
  <c r="N194" i="1" s="1"/>
  <c r="O183" i="1" s="1"/>
  <c r="AL194" i="1"/>
  <c r="I143" i="1"/>
  <c r="AA143" i="1"/>
  <c r="AJ139" i="1" s="1"/>
  <c r="I25" i="1"/>
  <c r="AA25" i="1"/>
  <c r="AJ24" i="1" s="1"/>
  <c r="H156" i="1"/>
  <c r="H153" i="1" s="1"/>
  <c r="AL156" i="1"/>
  <c r="H151" i="1"/>
  <c r="H150" i="1" s="1"/>
  <c r="U150" i="1" s="1"/>
  <c r="AL151" i="1"/>
  <c r="H136" i="1"/>
  <c r="I136" i="1" s="1"/>
  <c r="AL136" i="1"/>
  <c r="H132" i="1"/>
  <c r="I132" i="1" s="1"/>
  <c r="AL132" i="1"/>
  <c r="H123" i="1"/>
  <c r="I123" i="1" s="1"/>
  <c r="AL123" i="1"/>
  <c r="H78" i="1"/>
  <c r="I78" i="1" s="1"/>
  <c r="AL78" i="1"/>
  <c r="H70" i="1"/>
  <c r="I70" i="1" s="1"/>
  <c r="AL70" i="1"/>
  <c r="H64" i="1"/>
  <c r="I64" i="1" s="1"/>
  <c r="AL64" i="1"/>
  <c r="H56" i="1"/>
  <c r="I56" i="1" s="1"/>
  <c r="AL56" i="1"/>
  <c r="H31" i="1"/>
  <c r="I31" i="1" s="1"/>
  <c r="AL31" i="1"/>
  <c r="H22" i="1"/>
  <c r="H21" i="1" s="1"/>
  <c r="Q21" i="1" s="1"/>
  <c r="AL22" i="1"/>
  <c r="AH1025" i="1"/>
  <c r="AH1006" i="1"/>
  <c r="AI1001" i="1"/>
  <c r="O1001" i="1"/>
  <c r="I820" i="1"/>
  <c r="N820" i="1" s="1"/>
  <c r="O789" i="1" s="1"/>
  <c r="I754" i="1"/>
  <c r="AA509" i="1"/>
  <c r="AA503" i="1"/>
  <c r="AA494" i="1"/>
  <c r="AJ493" i="1" s="1"/>
  <c r="I476" i="1"/>
  <c r="AA476" i="1"/>
  <c r="AJ469" i="1" s="1"/>
  <c r="AA467" i="1"/>
  <c r="AJ466" i="1" s="1"/>
  <c r="H597" i="1"/>
  <c r="I597" i="1" s="1"/>
  <c r="AL597" i="1"/>
  <c r="H461" i="1"/>
  <c r="I461" i="1" s="1"/>
  <c r="AL461" i="1"/>
  <c r="I452" i="1"/>
  <c r="N452" i="1" s="1"/>
  <c r="AA452" i="1"/>
  <c r="AA444" i="1"/>
  <c r="AA440" i="1"/>
  <c r="AA435" i="1"/>
  <c r="AA415" i="1"/>
  <c r="AA406" i="1"/>
  <c r="AJ390" i="1" s="1"/>
  <c r="AA371" i="1"/>
  <c r="AA355" i="1"/>
  <c r="AA347" i="1"/>
  <c r="AJ346" i="1" s="1"/>
  <c r="AA329" i="1"/>
  <c r="H449" i="1"/>
  <c r="H448" i="1" s="1"/>
  <c r="U448" i="1" s="1"/>
  <c r="AL449" i="1"/>
  <c r="H442" i="1"/>
  <c r="AL442" i="1"/>
  <c r="H412" i="1"/>
  <c r="I412" i="1" s="1"/>
  <c r="N412" i="1" s="1"/>
  <c r="O390" i="1" s="1"/>
  <c r="AL412" i="1"/>
  <c r="H400" i="1"/>
  <c r="I400" i="1" s="1"/>
  <c r="AL400" i="1"/>
  <c r="H384" i="1"/>
  <c r="I384" i="1" s="1"/>
  <c r="AL384" i="1"/>
  <c r="H338" i="1"/>
  <c r="I338" i="1" s="1"/>
  <c r="AL338" i="1"/>
  <c r="H329" i="1"/>
  <c r="I329" i="1" s="1"/>
  <c r="AL329" i="1"/>
  <c r="H320" i="1"/>
  <c r="H319" i="1" s="1"/>
  <c r="Q319" i="1" s="1"/>
  <c r="AL320" i="1"/>
  <c r="H314" i="1"/>
  <c r="I314" i="1" s="1"/>
  <c r="AL314" i="1"/>
  <c r="I188" i="1"/>
  <c r="AA179" i="1"/>
  <c r="AJ172" i="1" s="1"/>
  <c r="H296" i="1"/>
  <c r="I296" i="1" s="1"/>
  <c r="AL296" i="1"/>
  <c r="H292" i="1"/>
  <c r="I292" i="1" s="1"/>
  <c r="AL292" i="1"/>
  <c r="H214" i="1"/>
  <c r="I214" i="1" s="1"/>
  <c r="AL214" i="1"/>
  <c r="AL141" i="1"/>
  <c r="H85" i="1"/>
  <c r="I85" i="1" s="1"/>
  <c r="AL85" i="1"/>
  <c r="AA1062" i="1"/>
  <c r="L1084" i="1"/>
  <c r="AA1031" i="1"/>
  <c r="AA1027" i="1"/>
  <c r="AI1025" i="1"/>
  <c r="AA1020" i="1"/>
  <c r="AL1004" i="1"/>
  <c r="AL987" i="1"/>
  <c r="AA997" i="1"/>
  <c r="AA987" i="1"/>
  <c r="AA978" i="1"/>
  <c r="AL938" i="1"/>
  <c r="AL922" i="1"/>
  <c r="AA930" i="1"/>
  <c r="AA913" i="1"/>
  <c r="I1022" i="1"/>
  <c r="I952" i="1"/>
  <c r="AA790" i="1"/>
  <c r="I763" i="1"/>
  <c r="AA745" i="1"/>
  <c r="AJ743" i="1" s="1"/>
  <c r="AA630" i="1"/>
  <c r="AL615" i="1"/>
  <c r="AA604" i="1"/>
  <c r="L641" i="1"/>
  <c r="I744" i="1"/>
  <c r="N744" i="1" s="1"/>
  <c r="I736" i="1"/>
  <c r="I723" i="1"/>
  <c r="H483" i="1"/>
  <c r="AL483" i="1"/>
  <c r="AA363" i="1"/>
  <c r="H420" i="1"/>
  <c r="I420" i="1" s="1"/>
  <c r="AL420" i="1"/>
  <c r="H306" i="1"/>
  <c r="I306" i="1" s="1"/>
  <c r="N306" i="1" s="1"/>
  <c r="AL306" i="1"/>
  <c r="H230" i="1"/>
  <c r="I230" i="1" s="1"/>
  <c r="N230" i="1" s="1"/>
  <c r="O199" i="1" s="1"/>
  <c r="AL230" i="1"/>
  <c r="AA118" i="1"/>
  <c r="AJ115" i="1" s="1"/>
  <c r="H111" i="1"/>
  <c r="I111" i="1" s="1"/>
  <c r="AL111" i="1"/>
  <c r="H101" i="1"/>
  <c r="I101" i="1" s="1"/>
  <c r="AL101" i="1"/>
  <c r="H92" i="1"/>
  <c r="I92" i="1" s="1"/>
  <c r="AL92" i="1"/>
  <c r="AL1112" i="1"/>
  <c r="AL1097" i="1"/>
  <c r="AL1062" i="1"/>
  <c r="AL1055" i="1"/>
  <c r="O1017" i="1"/>
  <c r="AL1013" i="1"/>
  <c r="AA1015" i="1"/>
  <c r="AA1007" i="1"/>
  <c r="AL978" i="1"/>
  <c r="AA946" i="1"/>
  <c r="AL913" i="1"/>
  <c r="AL883" i="1"/>
  <c r="AA872" i="1"/>
  <c r="AA865" i="1"/>
  <c r="AA820" i="1"/>
  <c r="AA804" i="1"/>
  <c r="I890" i="1"/>
  <c r="N890" i="1" s="1"/>
  <c r="I883" i="1"/>
  <c r="I833" i="1"/>
  <c r="I808" i="1"/>
  <c r="I776" i="1"/>
  <c r="AA707" i="1"/>
  <c r="AH706" i="1"/>
  <c r="AL632" i="1"/>
  <c r="I583" i="1"/>
  <c r="AA583" i="1"/>
  <c r="AA578" i="1"/>
  <c r="AJ575" i="1" s="1"/>
  <c r="AA571" i="1"/>
  <c r="I562" i="1"/>
  <c r="AA562" i="1"/>
  <c r="AJ559" i="1" s="1"/>
  <c r="I553" i="1"/>
  <c r="AA553" i="1"/>
  <c r="AA543" i="1"/>
  <c r="H503" i="1"/>
  <c r="I503" i="1" s="1"/>
  <c r="AL503" i="1"/>
  <c r="AA379" i="1"/>
  <c r="AL208" i="1"/>
  <c r="AL188" i="1"/>
  <c r="H181" i="1"/>
  <c r="AL181" i="1"/>
  <c r="H173" i="1"/>
  <c r="I173" i="1" s="1"/>
  <c r="AL173" i="1"/>
  <c r="H164" i="1"/>
  <c r="AL164" i="1"/>
  <c r="O559" i="1"/>
  <c r="AI469" i="1"/>
  <c r="L559" i="1"/>
  <c r="I577" i="1"/>
  <c r="AH414" i="1"/>
  <c r="AI153" i="1"/>
  <c r="I742" i="1"/>
  <c r="I741" i="1" s="1"/>
  <c r="J741" i="1" s="1"/>
  <c r="AI559" i="1"/>
  <c r="AH458" i="1"/>
  <c r="AI419" i="1"/>
  <c r="AH419" i="1"/>
  <c r="L311" i="1"/>
  <c r="I454" i="1"/>
  <c r="N454" i="1" s="1"/>
  <c r="AH303" i="1"/>
  <c r="O115" i="1"/>
  <c r="I702" i="1"/>
  <c r="I634" i="1"/>
  <c r="AH559" i="1"/>
  <c r="I555" i="1"/>
  <c r="I545" i="1"/>
  <c r="I505" i="1"/>
  <c r="I487" i="1"/>
  <c r="I426" i="1"/>
  <c r="I308" i="1"/>
  <c r="N308" i="1" s="1"/>
  <c r="AI13" i="1"/>
  <c r="AJ2176" i="1"/>
  <c r="AJ2156" i="1"/>
  <c r="AI2156" i="1"/>
  <c r="I2146" i="1"/>
  <c r="I2020" i="1"/>
  <c r="I2005" i="1"/>
  <c r="I1987" i="1"/>
  <c r="I1968" i="1"/>
  <c r="I1949" i="1"/>
  <c r="I1941" i="1"/>
  <c r="O2145" i="1"/>
  <c r="AI2047" i="1"/>
  <c r="I2168" i="1"/>
  <c r="I2134" i="1"/>
  <c r="I2097" i="1"/>
  <c r="I2089" i="1"/>
  <c r="I1994" i="1"/>
  <c r="I1889" i="1"/>
  <c r="I2018" i="1"/>
  <c r="I2013" i="1"/>
  <c r="I1983" i="1"/>
  <c r="I1973" i="1"/>
  <c r="I1953" i="1"/>
  <c r="I1945" i="1"/>
  <c r="I2011" i="1"/>
  <c r="I1904" i="1"/>
  <c r="I2170" i="1"/>
  <c r="I2138" i="1"/>
  <c r="N2138" i="1" s="1"/>
  <c r="O2116" i="1" s="1"/>
  <c r="I2120" i="1"/>
  <c r="I2101" i="1"/>
  <c r="I2093" i="1"/>
  <c r="AH1991" i="1"/>
  <c r="O1991" i="1"/>
  <c r="AI1897" i="1"/>
  <c r="AH1897" i="1"/>
  <c r="I1892" i="1"/>
  <c r="I1891" i="1" s="1"/>
  <c r="R1891" i="1" s="1"/>
  <c r="L1857" i="1"/>
  <c r="I1787" i="1"/>
  <c r="I1764" i="1"/>
  <c r="AJ1706" i="1"/>
  <c r="I1678" i="1"/>
  <c r="AH1565" i="1"/>
  <c r="AI1474" i="1"/>
  <c r="I1545" i="1"/>
  <c r="H1542" i="1"/>
  <c r="S1542" i="1" s="1"/>
  <c r="I1536" i="1"/>
  <c r="I1421" i="1"/>
  <c r="O1293" i="1"/>
  <c r="AH1207" i="1"/>
  <c r="I1131" i="1"/>
  <c r="I1141" i="1"/>
  <c r="AI1006" i="1"/>
  <c r="AA903" i="1"/>
  <c r="AJ902" i="1" s="1"/>
  <c r="L968" i="1"/>
  <c r="I971" i="1"/>
  <c r="I940" i="1"/>
  <c r="O751" i="1"/>
  <c r="L1865" i="1"/>
  <c r="I1839" i="1"/>
  <c r="N1839" i="1" s="1"/>
  <c r="O1817" i="1" s="1"/>
  <c r="I1753" i="1"/>
  <c r="I1744" i="1"/>
  <c r="I1743" i="1" s="1"/>
  <c r="J1743" i="1" s="1"/>
  <c r="AI1596" i="1"/>
  <c r="L1690" i="1"/>
  <c r="AI1558" i="1"/>
  <c r="AJ1314" i="1"/>
  <c r="L1455" i="1"/>
  <c r="L1434" i="1"/>
  <c r="L1385" i="1"/>
  <c r="I1375" i="1"/>
  <c r="I1359" i="1"/>
  <c r="I1317" i="1"/>
  <c r="I1178" i="1"/>
  <c r="L1017" i="1"/>
  <c r="L762" i="1"/>
  <c r="H608" i="1"/>
  <c r="Q608" i="1" s="1"/>
  <c r="I609" i="1"/>
  <c r="I608" i="1" s="1"/>
  <c r="R608" i="1" s="1"/>
  <c r="L1846" i="1"/>
  <c r="I1847" i="1"/>
  <c r="I1741" i="1"/>
  <c r="I1740" i="1" s="1"/>
  <c r="R1740" i="1" s="1"/>
  <c r="H1841" i="1"/>
  <c r="S1841" i="1" s="1"/>
  <c r="AH1706" i="1"/>
  <c r="AI1656" i="1"/>
  <c r="I1712" i="1"/>
  <c r="I1470" i="1"/>
  <c r="I1564" i="1"/>
  <c r="I1522" i="1"/>
  <c r="AI1314" i="1"/>
  <c r="L1442" i="1"/>
  <c r="L1423" i="1"/>
  <c r="I1365" i="1"/>
  <c r="I1379" i="1"/>
  <c r="I1363" i="1"/>
  <c r="AH1306" i="1"/>
  <c r="I1312" i="1"/>
  <c r="N1312" i="1" s="1"/>
  <c r="I1308" i="1"/>
  <c r="N1308" i="1" s="1"/>
  <c r="I1145" i="1"/>
  <c r="O908" i="1"/>
  <c r="L1025" i="1"/>
  <c r="L1006" i="1"/>
  <c r="I1013" i="1"/>
  <c r="I1004" i="1"/>
  <c r="O877" i="1"/>
  <c r="AI762" i="1"/>
  <c r="AI1706" i="1"/>
  <c r="I1708" i="1"/>
  <c r="I1628" i="1"/>
  <c r="I1603" i="1"/>
  <c r="I1588" i="1"/>
  <c r="AI1542" i="1"/>
  <c r="O1542" i="1"/>
  <c r="AH1474" i="1"/>
  <c r="AI1418" i="1"/>
  <c r="I1315" i="1"/>
  <c r="I1383" i="1"/>
  <c r="N1383" i="1" s="1"/>
  <c r="O1352" i="1" s="1"/>
  <c r="I1367" i="1"/>
  <c r="AJ1269" i="1"/>
  <c r="I1263" i="1"/>
  <c r="I1290" i="1"/>
  <c r="L1116" i="1"/>
  <c r="I1117" i="1"/>
  <c r="I1077" i="1"/>
  <c r="I1069" i="1"/>
  <c r="I1180" i="1"/>
  <c r="I1176" i="1"/>
  <c r="I966" i="1"/>
  <c r="N966" i="1" s="1"/>
  <c r="O935" i="1" s="1"/>
  <c r="I909" i="1"/>
  <c r="AH830" i="1"/>
  <c r="L858" i="1"/>
  <c r="L853" i="1"/>
  <c r="L603" i="1"/>
  <c r="I694" i="1"/>
  <c r="I664" i="1"/>
  <c r="O575" i="1"/>
  <c r="L575" i="1"/>
  <c r="L526" i="1"/>
  <c r="I485" i="1"/>
  <c r="L333" i="1"/>
  <c r="I336" i="1"/>
  <c r="I394" i="1"/>
  <c r="O290" i="1"/>
  <c r="O172" i="1"/>
  <c r="I220" i="1"/>
  <c r="I202" i="1"/>
  <c r="I177" i="1"/>
  <c r="AI115" i="1"/>
  <c r="AH35" i="1"/>
  <c r="I141" i="1"/>
  <c r="O722" i="1"/>
  <c r="I621" i="1"/>
  <c r="AI458" i="1"/>
  <c r="O437" i="1"/>
  <c r="L414" i="1"/>
  <c r="L381" i="1"/>
  <c r="I212" i="1"/>
  <c r="AH115" i="1"/>
  <c r="L115" i="1"/>
  <c r="I159" i="1"/>
  <c r="N159" i="1" s="1"/>
  <c r="I137" i="1"/>
  <c r="H716" i="1"/>
  <c r="I716" i="1" s="1"/>
  <c r="AJ458" i="1"/>
  <c r="L582" i="1"/>
  <c r="L469" i="1"/>
  <c r="L458" i="1"/>
  <c r="I489" i="1"/>
  <c r="L450" i="1"/>
  <c r="I340" i="1"/>
  <c r="L183" i="1"/>
  <c r="I224" i="1"/>
  <c r="AH139" i="1"/>
  <c r="AH120" i="1"/>
  <c r="L131" i="1"/>
  <c r="I109" i="1"/>
  <c r="I27" i="1"/>
  <c r="I771" i="1"/>
  <c r="I780" i="1"/>
  <c r="AH711" i="1"/>
  <c r="O614" i="1"/>
  <c r="AI526" i="1"/>
  <c r="AH463" i="1"/>
  <c r="I522" i="1"/>
  <c r="AH450" i="1"/>
  <c r="AH316" i="1"/>
  <c r="I408" i="1"/>
  <c r="I294" i="1"/>
  <c r="I208" i="1"/>
  <c r="AI139" i="1"/>
  <c r="O24" i="1"/>
  <c r="AH13" i="1"/>
  <c r="L139" i="1"/>
  <c r="L120" i="1"/>
  <c r="I145" i="1"/>
  <c r="I142" i="1"/>
  <c r="I107" i="1"/>
  <c r="AH2047" i="1"/>
  <c r="O2036" i="1"/>
  <c r="L2176" i="1"/>
  <c r="L2156" i="1"/>
  <c r="L2107" i="1"/>
  <c r="L2036" i="1"/>
  <c r="I2081" i="1"/>
  <c r="I2065" i="1"/>
  <c r="I2039" i="1"/>
  <c r="I2180" i="1"/>
  <c r="N2180" i="1" s="1"/>
  <c r="I2163" i="1"/>
  <c r="I2159" i="1"/>
  <c r="I2054" i="1"/>
  <c r="AI2028" i="1"/>
  <c r="AI2015" i="1"/>
  <c r="O2015" i="1"/>
  <c r="O2007" i="1"/>
  <c r="AI1908" i="1"/>
  <c r="L1908" i="1"/>
  <c r="I2021" i="1"/>
  <c r="I2017" i="1"/>
  <c r="I1989" i="1"/>
  <c r="N1989" i="1" s="1"/>
  <c r="O1967" i="1" s="1"/>
  <c r="I1979" i="1"/>
  <c r="I1971" i="1"/>
  <c r="I1935" i="1"/>
  <c r="I1919" i="1"/>
  <c r="N1919" i="1" s="1"/>
  <c r="O1908" i="1" s="1"/>
  <c r="I1911" i="1"/>
  <c r="I2033" i="1"/>
  <c r="N2033" i="1" s="1"/>
  <c r="I2012" i="1"/>
  <c r="I1965" i="1"/>
  <c r="N1965" i="1" s="1"/>
  <c r="O1957" i="1" s="1"/>
  <c r="I1906" i="1"/>
  <c r="AH1878" i="1"/>
  <c r="L1841" i="1"/>
  <c r="I1870" i="1"/>
  <c r="I1866" i="1"/>
  <c r="I1855" i="1"/>
  <c r="I1821" i="1"/>
  <c r="O1695" i="1"/>
  <c r="AH1656" i="1"/>
  <c r="AI1623" i="1"/>
  <c r="AH1596" i="1"/>
  <c r="AH1585" i="1"/>
  <c r="O1585" i="1"/>
  <c r="L1656" i="1"/>
  <c r="I1733" i="1"/>
  <c r="N1733" i="1" s="1"/>
  <c r="I1693" i="1"/>
  <c r="AH2176" i="1"/>
  <c r="AI2145" i="1"/>
  <c r="AH2107" i="1"/>
  <c r="AJ2058" i="1"/>
  <c r="AH2058" i="1"/>
  <c r="AJ2047" i="1"/>
  <c r="L2164" i="1"/>
  <c r="L2145" i="1"/>
  <c r="L2116" i="1"/>
  <c r="I2132" i="1"/>
  <c r="I2087" i="1"/>
  <c r="I2079" i="1"/>
  <c r="I2063" i="1"/>
  <c r="I2037" i="1"/>
  <c r="I2179" i="1"/>
  <c r="N2179" i="1" s="1"/>
  <c r="I2162" i="1"/>
  <c r="I2158" i="1"/>
  <c r="I2111" i="1"/>
  <c r="I2052" i="1"/>
  <c r="AJ1991" i="1"/>
  <c r="AH1908" i="1"/>
  <c r="L1924" i="1"/>
  <c r="L1897" i="1"/>
  <c r="I1933" i="1"/>
  <c r="I1917" i="1"/>
  <c r="I1909" i="1"/>
  <c r="I1895" i="1"/>
  <c r="I1894" i="1" s="1"/>
  <c r="R1894" i="1" s="1"/>
  <c r="I2032" i="1"/>
  <c r="N2032" i="1" s="1"/>
  <c r="I2014" i="1"/>
  <c r="AH1857" i="1"/>
  <c r="O1735" i="1"/>
  <c r="L1878" i="1"/>
  <c r="L1773" i="1"/>
  <c r="L1735" i="1"/>
  <c r="I1837" i="1"/>
  <c r="I1827" i="1"/>
  <c r="I1801" i="1"/>
  <c r="I1793" i="1"/>
  <c r="I1785" i="1"/>
  <c r="I1778" i="1"/>
  <c r="AH1714" i="1"/>
  <c r="O1690" i="1"/>
  <c r="AH1607" i="1"/>
  <c r="AI1585" i="1"/>
  <c r="L1695" i="1"/>
  <c r="I1581" i="1"/>
  <c r="N1581" i="1" s="1"/>
  <c r="H1418" i="1"/>
  <c r="S1418" i="1" s="1"/>
  <c r="I1419" i="1"/>
  <c r="AH2164" i="1"/>
  <c r="O2156" i="1"/>
  <c r="AH2074" i="1"/>
  <c r="L2058" i="1"/>
  <c r="I2069" i="1"/>
  <c r="N2069" i="1" s="1"/>
  <c r="O2058" i="1" s="1"/>
  <c r="I2061" i="1"/>
  <c r="I2182" i="1"/>
  <c r="N2182" i="1" s="1"/>
  <c r="I2178" i="1"/>
  <c r="N2178" i="1" s="1"/>
  <c r="H2164" i="1"/>
  <c r="Q2164" i="1" s="1"/>
  <c r="I2161" i="1"/>
  <c r="I2143" i="1"/>
  <c r="I2050" i="1"/>
  <c r="AH2028" i="1"/>
  <c r="O1996" i="1"/>
  <c r="O1897" i="1"/>
  <c r="L2028" i="1"/>
  <c r="L2007" i="1"/>
  <c r="L1957" i="1"/>
  <c r="L1886" i="1"/>
  <c r="I2019" i="1"/>
  <c r="I1985" i="1"/>
  <c r="I1931" i="1"/>
  <c r="I1915" i="1"/>
  <c r="I1887" i="1"/>
  <c r="I2031" i="1"/>
  <c r="N2031" i="1" s="1"/>
  <c r="I1961" i="1"/>
  <c r="AI1878" i="1"/>
  <c r="AI1857" i="1"/>
  <c r="AI1773" i="1"/>
  <c r="L1746" i="1"/>
  <c r="I1872" i="1"/>
  <c r="I1868" i="1"/>
  <c r="AI2176" i="1"/>
  <c r="AI2164" i="1"/>
  <c r="O2164" i="1"/>
  <c r="AJ2140" i="1"/>
  <c r="AI2116" i="1"/>
  <c r="O2047" i="1"/>
  <c r="L2074" i="1"/>
  <c r="L2047" i="1"/>
  <c r="I2136" i="1"/>
  <c r="I2126" i="1"/>
  <c r="I2083" i="1"/>
  <c r="I2067" i="1"/>
  <c r="I2059" i="1"/>
  <c r="I2181" i="1"/>
  <c r="N2181" i="1" s="1"/>
  <c r="I2160" i="1"/>
  <c r="I2114" i="1"/>
  <c r="N2114" i="1" s="1"/>
  <c r="O2107" i="1" s="1"/>
  <c r="I2056" i="1"/>
  <c r="AH2015" i="1"/>
  <c r="AI1996" i="1"/>
  <c r="AJ1967" i="1"/>
  <c r="AH1967" i="1"/>
  <c r="AI1886" i="1"/>
  <c r="L2015" i="1"/>
  <c r="L1996" i="1"/>
  <c r="L1967" i="1"/>
  <c r="I1937" i="1"/>
  <c r="I1929" i="1"/>
  <c r="I1913" i="1"/>
  <c r="I2034" i="1"/>
  <c r="N2034" i="1" s="1"/>
  <c r="I2030" i="1"/>
  <c r="N2030" i="1" s="1"/>
  <c r="H2015" i="1"/>
  <c r="I2010" i="1"/>
  <c r="I1902" i="1"/>
  <c r="O1865" i="1"/>
  <c r="O1857" i="1"/>
  <c r="I1833" i="1"/>
  <c r="I1805" i="1"/>
  <c r="N1805" i="1" s="1"/>
  <c r="I1797" i="1"/>
  <c r="I1789" i="1"/>
  <c r="I1782" i="1"/>
  <c r="I1766" i="1"/>
  <c r="I1738" i="1"/>
  <c r="I1811" i="1"/>
  <c r="I1652" i="1"/>
  <c r="I1636" i="1"/>
  <c r="I1612" i="1"/>
  <c r="AJ1565" i="1"/>
  <c r="L1547" i="1"/>
  <c r="I1569" i="1"/>
  <c r="AI1455" i="1"/>
  <c r="O1442" i="1"/>
  <c r="AH1325" i="1"/>
  <c r="O1325" i="1"/>
  <c r="L1336" i="1"/>
  <c r="I1341" i="1"/>
  <c r="I1445" i="1"/>
  <c r="I1289" i="1"/>
  <c r="AI1186" i="1"/>
  <c r="O1165" i="1"/>
  <c r="AI1125" i="1"/>
  <c r="AA1189" i="1"/>
  <c r="AA1155" i="1"/>
  <c r="H1182" i="1"/>
  <c r="H1181" i="1" s="1"/>
  <c r="AL1182" i="1"/>
  <c r="H1155" i="1"/>
  <c r="I1155" i="1" s="1"/>
  <c r="AL1155" i="1"/>
  <c r="I1688" i="1"/>
  <c r="N1688" i="1" s="1"/>
  <c r="O1666" i="1" s="1"/>
  <c r="I1670" i="1"/>
  <c r="I1618" i="1"/>
  <c r="N1618" i="1" s="1"/>
  <c r="O1607" i="1" s="1"/>
  <c r="O1565" i="1"/>
  <c r="AI1547" i="1"/>
  <c r="AJ1542" i="1"/>
  <c r="L1558" i="1"/>
  <c r="I1570" i="1"/>
  <c r="I1566" i="1"/>
  <c r="I1571" i="1"/>
  <c r="I1554" i="1"/>
  <c r="I1528" i="1"/>
  <c r="O1434" i="1"/>
  <c r="AI1394" i="1"/>
  <c r="AH1336" i="1"/>
  <c r="AI1325" i="1"/>
  <c r="AI1245" i="1"/>
  <c r="L1245" i="1"/>
  <c r="I1265" i="1"/>
  <c r="I1255" i="1"/>
  <c r="I1203" i="1"/>
  <c r="AA1203" i="1"/>
  <c r="AJ1202" i="1" s="1"/>
  <c r="I1222" i="1"/>
  <c r="H1202" i="1"/>
  <c r="Q1202" i="1" s="1"/>
  <c r="AH1173" i="1"/>
  <c r="AH1165" i="1"/>
  <c r="I1171" i="1"/>
  <c r="AA1171" i="1"/>
  <c r="AA1167" i="1"/>
  <c r="I1143" i="1"/>
  <c r="AA1143" i="1"/>
  <c r="I1126" i="1"/>
  <c r="AA1126" i="1"/>
  <c r="AA1110" i="1"/>
  <c r="AA1102" i="1"/>
  <c r="AA1095" i="1"/>
  <c r="I1087" i="1"/>
  <c r="AA1087" i="1"/>
  <c r="I1060" i="1"/>
  <c r="H1167" i="1"/>
  <c r="I1167" i="1" s="1"/>
  <c r="AL1167" i="1"/>
  <c r="H1161" i="1"/>
  <c r="I1161" i="1" s="1"/>
  <c r="AL1161" i="1"/>
  <c r="AI935" i="1"/>
  <c r="AH935" i="1"/>
  <c r="I1648" i="1"/>
  <c r="I1594" i="1"/>
  <c r="I1593" i="1" s="1"/>
  <c r="H1690" i="1"/>
  <c r="AH1577" i="1"/>
  <c r="AI1565" i="1"/>
  <c r="AH1558" i="1"/>
  <c r="AH1484" i="1"/>
  <c r="O1469" i="1"/>
  <c r="L1577" i="1"/>
  <c r="L1507" i="1"/>
  <c r="L1469" i="1"/>
  <c r="I1534" i="1"/>
  <c r="AH1455" i="1"/>
  <c r="AH1442" i="1"/>
  <c r="AH1434" i="1"/>
  <c r="AH1352" i="1"/>
  <c r="L1394" i="1"/>
  <c r="L1352" i="1"/>
  <c r="L1314" i="1"/>
  <c r="O1285" i="1"/>
  <c r="AI1269" i="1"/>
  <c r="AI1236" i="1"/>
  <c r="AI1202" i="1"/>
  <c r="L1306" i="1"/>
  <c r="L1274" i="1"/>
  <c r="L1194" i="1"/>
  <c r="I1243" i="1"/>
  <c r="N1243" i="1" s="1"/>
  <c r="O1236" i="1" s="1"/>
  <c r="I1228" i="1"/>
  <c r="H1210" i="1"/>
  <c r="I1210" i="1" s="1"/>
  <c r="AL1210" i="1"/>
  <c r="AH1057" i="1"/>
  <c r="L1173" i="1"/>
  <c r="L1125" i="1"/>
  <c r="AA1179" i="1"/>
  <c r="AA1175" i="1"/>
  <c r="H1179" i="1"/>
  <c r="I1179" i="1" s="1"/>
  <c r="AL1179" i="1"/>
  <c r="H1119" i="1"/>
  <c r="I1119" i="1" s="1"/>
  <c r="AL1119" i="1"/>
  <c r="H1104" i="1"/>
  <c r="I1104" i="1" s="1"/>
  <c r="AL1104" i="1"/>
  <c r="H1089" i="1"/>
  <c r="I1089" i="1" s="1"/>
  <c r="AL1089" i="1"/>
  <c r="H1079" i="1"/>
  <c r="AL1079" i="1"/>
  <c r="H1071" i="1"/>
  <c r="I1071" i="1" s="1"/>
  <c r="AL1071" i="1"/>
  <c r="H1049" i="1"/>
  <c r="H1046" i="1" s="1"/>
  <c r="AL1049" i="1"/>
  <c r="AH1017" i="1"/>
  <c r="I1684" i="1"/>
  <c r="I1614" i="1"/>
  <c r="I1732" i="1"/>
  <c r="N1732" i="1" s="1"/>
  <c r="AI1577" i="1"/>
  <c r="AJ1469" i="1"/>
  <c r="L1516" i="1"/>
  <c r="L1484" i="1"/>
  <c r="L1474" i="1"/>
  <c r="I1578" i="1"/>
  <c r="N1578" i="1" s="1"/>
  <c r="I1556" i="1"/>
  <c r="I1548" i="1"/>
  <c r="I1567" i="1"/>
  <c r="I1538" i="1"/>
  <c r="AI1442" i="1"/>
  <c r="AI1434" i="1"/>
  <c r="AI1423" i="1"/>
  <c r="O1423" i="1"/>
  <c r="AH1418" i="1"/>
  <c r="AI1385" i="1"/>
  <c r="AI1352" i="1"/>
  <c r="L1418" i="1"/>
  <c r="L1325" i="1"/>
  <c r="AH1285" i="1"/>
  <c r="AI1274" i="1"/>
  <c r="AH1269" i="1"/>
  <c r="AJ1217" i="1"/>
  <c r="AJ1194" i="1"/>
  <c r="I1272" i="1"/>
  <c r="AH1186" i="1"/>
  <c r="O1173" i="1"/>
  <c r="AA1047" i="1"/>
  <c r="AJ1046" i="1" s="1"/>
  <c r="O1046" i="1"/>
  <c r="I1064" i="1"/>
  <c r="AA1064" i="1"/>
  <c r="I1174" i="1"/>
  <c r="H1147" i="1"/>
  <c r="AL1147" i="1"/>
  <c r="AI1038" i="1"/>
  <c r="AH1084" i="1"/>
  <c r="AH1068" i="1"/>
  <c r="O1057" i="1"/>
  <c r="AI1017" i="1"/>
  <c r="AJ1001" i="1"/>
  <c r="AI977" i="1"/>
  <c r="AA960" i="1"/>
  <c r="AA952" i="1"/>
  <c r="AA944" i="1"/>
  <c r="AA928" i="1"/>
  <c r="AA917" i="1"/>
  <c r="AH897" i="1"/>
  <c r="L1038" i="1"/>
  <c r="L897" i="1"/>
  <c r="L1285" i="1"/>
  <c r="I1292" i="1"/>
  <c r="I1288" i="1"/>
  <c r="AI1173" i="1"/>
  <c r="AI1165" i="1"/>
  <c r="O1149" i="1"/>
  <c r="AA1123" i="1"/>
  <c r="AI1116" i="1"/>
  <c r="AI1084" i="1"/>
  <c r="AH1046" i="1"/>
  <c r="L1149" i="1"/>
  <c r="AH1038" i="1"/>
  <c r="AI919" i="1"/>
  <c r="AI908" i="1"/>
  <c r="L935" i="1"/>
  <c r="L919" i="1"/>
  <c r="Q759" i="1"/>
  <c r="J759" i="1"/>
  <c r="O1202" i="1"/>
  <c r="L1293" i="1"/>
  <c r="L1236" i="1"/>
  <c r="L1217" i="1"/>
  <c r="L1207" i="1"/>
  <c r="I1299" i="1"/>
  <c r="I1295" i="1"/>
  <c r="I1249" i="1"/>
  <c r="I1205" i="1"/>
  <c r="I1309" i="1"/>
  <c r="N1309" i="1" s="1"/>
  <c r="I1291" i="1"/>
  <c r="I1287" i="1"/>
  <c r="I1239" i="1"/>
  <c r="I1232" i="1"/>
  <c r="I1224" i="1"/>
  <c r="AA1192" i="1"/>
  <c r="AA1188" i="1"/>
  <c r="AI1149" i="1"/>
  <c r="AA1108" i="1"/>
  <c r="AI1057" i="1"/>
  <c r="AI1046" i="1"/>
  <c r="L1186" i="1"/>
  <c r="L1046" i="1"/>
  <c r="I1112" i="1"/>
  <c r="I1097" i="1"/>
  <c r="I1055" i="1"/>
  <c r="I1054" i="1" s="1"/>
  <c r="J1054" i="1" s="1"/>
  <c r="AA1034" i="1"/>
  <c r="AJ1033" i="1" s="1"/>
  <c r="O1025" i="1"/>
  <c r="AA973" i="1"/>
  <c r="AH968" i="1"/>
  <c r="AA964" i="1"/>
  <c r="AA956" i="1"/>
  <c r="AA948" i="1"/>
  <c r="AA940" i="1"/>
  <c r="AA924" i="1"/>
  <c r="AH908" i="1"/>
  <c r="T759" i="1"/>
  <c r="L977" i="1"/>
  <c r="L908" i="1"/>
  <c r="AH889" i="1"/>
  <c r="AH853" i="1"/>
  <c r="AI821" i="1"/>
  <c r="L773" i="1"/>
  <c r="AH722" i="1"/>
  <c r="AI674" i="1"/>
  <c r="AH674" i="1"/>
  <c r="AI614" i="1"/>
  <c r="L706" i="1"/>
  <c r="O582" i="1"/>
  <c r="L564" i="1"/>
  <c r="AI858" i="1"/>
  <c r="I871" i="1"/>
  <c r="AI722" i="1"/>
  <c r="L743" i="1"/>
  <c r="L614" i="1"/>
  <c r="I749" i="1"/>
  <c r="N749" i="1" s="1"/>
  <c r="I666" i="1"/>
  <c r="I658" i="1"/>
  <c r="AH582" i="1"/>
  <c r="AH575" i="1"/>
  <c r="AI535" i="1"/>
  <c r="AH496" i="1"/>
  <c r="O469" i="1"/>
  <c r="I601" i="1"/>
  <c r="N601" i="1" s="1"/>
  <c r="H1001" i="1"/>
  <c r="S1001" i="1" s="1"/>
  <c r="I769" i="1"/>
  <c r="AH743" i="1"/>
  <c r="O730" i="1"/>
  <c r="AJ722" i="1"/>
  <c r="AH683" i="1"/>
  <c r="AI641" i="1"/>
  <c r="AH641" i="1"/>
  <c r="AI603" i="1"/>
  <c r="L722" i="1"/>
  <c r="L674" i="1"/>
  <c r="I690" i="1"/>
  <c r="AI595" i="1"/>
  <c r="AI582" i="1"/>
  <c r="AI575" i="1"/>
  <c r="AH469" i="1"/>
  <c r="O458" i="1"/>
  <c r="L595" i="1"/>
  <c r="AI830" i="1"/>
  <c r="AH821" i="1"/>
  <c r="AH762" i="1"/>
  <c r="AI751" i="1"/>
  <c r="L821" i="1"/>
  <c r="I895" i="1"/>
  <c r="N895" i="1" s="1"/>
  <c r="O706" i="1"/>
  <c r="AJ674" i="1"/>
  <c r="AH614" i="1"/>
  <c r="L730" i="1"/>
  <c r="L711" i="1"/>
  <c r="L683" i="1"/>
  <c r="L625" i="1"/>
  <c r="I677" i="1"/>
  <c r="I670" i="1"/>
  <c r="I646" i="1"/>
  <c r="AI496" i="1"/>
  <c r="AH480" i="1"/>
  <c r="L496" i="1"/>
  <c r="AI266" i="1"/>
  <c r="I246" i="1"/>
  <c r="O139" i="1"/>
  <c r="I135" i="1"/>
  <c r="I154" i="1"/>
  <c r="N154" i="1" s="1"/>
  <c r="I68" i="1"/>
  <c r="I36" i="1"/>
  <c r="AH390" i="1"/>
  <c r="L419" i="1"/>
  <c r="AI303" i="1"/>
  <c r="AH161" i="1"/>
  <c r="L232" i="1"/>
  <c r="I264" i="1"/>
  <c r="N264" i="1" s="1"/>
  <c r="O242" i="1" s="1"/>
  <c r="I278" i="1"/>
  <c r="I157" i="1"/>
  <c r="N157" i="1" s="1"/>
  <c r="I146" i="1"/>
  <c r="I72" i="1"/>
  <c r="I58" i="1"/>
  <c r="I33" i="1"/>
  <c r="AH381" i="1"/>
  <c r="O322" i="1"/>
  <c r="AI316" i="1"/>
  <c r="L316" i="1"/>
  <c r="I334" i="1"/>
  <c r="AI232" i="1"/>
  <c r="L271" i="1"/>
  <c r="I269" i="1"/>
  <c r="I250" i="1"/>
  <c r="I148" i="1"/>
  <c r="I133" i="1"/>
  <c r="I158" i="1"/>
  <c r="N158" i="1" s="1"/>
  <c r="I95" i="1"/>
  <c r="I76" i="1"/>
  <c r="I62" i="1"/>
  <c r="I44" i="1"/>
  <c r="AI450" i="1"/>
  <c r="AH430" i="1"/>
  <c r="AH333" i="1"/>
  <c r="L161" i="1"/>
  <c r="I240" i="1"/>
  <c r="N240" i="1" s="1"/>
  <c r="O232" i="1" s="1"/>
  <c r="L153" i="1"/>
  <c r="I66" i="1"/>
  <c r="I138" i="1"/>
  <c r="I127" i="1"/>
  <c r="I80" i="1"/>
  <c r="N80" i="1" s="1"/>
  <c r="O51" i="1" s="1"/>
  <c r="I65" i="1"/>
  <c r="I2175" i="1"/>
  <c r="I2174" i="1" s="1"/>
  <c r="T2174" i="1" s="1"/>
  <c r="I2152" i="1"/>
  <c r="I2150" i="1"/>
  <c r="I2148" i="1"/>
  <c r="AJ2145" i="1"/>
  <c r="H2145" i="1"/>
  <c r="Q2145" i="1" s="1"/>
  <c r="AH2145" i="1"/>
  <c r="I2124" i="1"/>
  <c r="AJ2116" i="1"/>
  <c r="AH2116" i="1"/>
  <c r="H2116" i="1"/>
  <c r="S2116" i="1" s="1"/>
  <c r="I2112" i="1"/>
  <c r="AJ2107" i="1"/>
  <c r="I2077" i="1"/>
  <c r="AI2074" i="1"/>
  <c r="H2074" i="1"/>
  <c r="S2074" i="1" s="1"/>
  <c r="AJ2074" i="1"/>
  <c r="I2075" i="1"/>
  <c r="AI2058" i="1"/>
  <c r="H2058" i="1"/>
  <c r="S2058" i="1" s="1"/>
  <c r="AH2036" i="1"/>
  <c r="H2036" i="1"/>
  <c r="Q2036" i="1" s="1"/>
  <c r="AI2036" i="1"/>
  <c r="I2027" i="1"/>
  <c r="I2026" i="1" s="1"/>
  <c r="J2026" i="1" s="1"/>
  <c r="I2003" i="1"/>
  <c r="AJ1996" i="1"/>
  <c r="I2001" i="1"/>
  <c r="H1996" i="1"/>
  <c r="Q1996" i="1" s="1"/>
  <c r="AH1996" i="1"/>
  <c r="I1999" i="1"/>
  <c r="AI1967" i="1"/>
  <c r="I1975" i="1"/>
  <c r="H1967" i="1"/>
  <c r="S1967" i="1" s="1"/>
  <c r="I1963" i="1"/>
  <c r="AH1957" i="1"/>
  <c r="AJ1957" i="1"/>
  <c r="AH1924" i="1"/>
  <c r="H1924" i="1"/>
  <c r="S1924" i="1" s="1"/>
  <c r="AI1924" i="1"/>
  <c r="I1927" i="1"/>
  <c r="AJ1924" i="1"/>
  <c r="I1925" i="1"/>
  <c r="AJ1908" i="1"/>
  <c r="H1908" i="1"/>
  <c r="S1908" i="1" s="1"/>
  <c r="AH1886" i="1"/>
  <c r="H1886" i="1"/>
  <c r="Q1886" i="1" s="1"/>
  <c r="R1876" i="1"/>
  <c r="U1876" i="1"/>
  <c r="I1877" i="1"/>
  <c r="I1876" i="1" s="1"/>
  <c r="T1876" i="1" s="1"/>
  <c r="AH1846" i="1"/>
  <c r="I1853" i="1"/>
  <c r="AJ1846" i="1"/>
  <c r="AL1851" i="1"/>
  <c r="I1851" i="1"/>
  <c r="O1846" i="1"/>
  <c r="I1823" i="1"/>
  <c r="AL1813" i="1"/>
  <c r="I1776" i="1"/>
  <c r="I1774" i="1"/>
  <c r="I1726" i="1"/>
  <c r="I1725" i="1" s="1"/>
  <c r="T1725" i="1" s="1"/>
  <c r="I1700" i="1"/>
  <c r="I1674" i="1"/>
  <c r="S1620" i="1"/>
  <c r="I1621" i="1"/>
  <c r="I1620" i="1" s="1"/>
  <c r="AJ1585" i="1"/>
  <c r="I1576" i="1"/>
  <c r="I1575" i="1" s="1"/>
  <c r="V1575" i="1" s="1"/>
  <c r="AJ1547" i="1"/>
  <c r="AH1547" i="1"/>
  <c r="I1552" i="1"/>
  <c r="O1547" i="1"/>
  <c r="I1526" i="1"/>
  <c r="AI1516" i="1"/>
  <c r="I1524" i="1"/>
  <c r="AH1516" i="1"/>
  <c r="AI1507" i="1"/>
  <c r="AH1507" i="1"/>
  <c r="I1503" i="1"/>
  <c r="I1487" i="1"/>
  <c r="AI1484" i="1"/>
  <c r="S1481" i="1"/>
  <c r="H1474" i="1"/>
  <c r="S1474" i="1" s="1"/>
  <c r="I1430" i="1"/>
  <c r="AH1423" i="1"/>
  <c r="Z2183" i="1"/>
  <c r="AL1400" i="1"/>
  <c r="I1390" i="1"/>
  <c r="I1386" i="1"/>
  <c r="I1353" i="1"/>
  <c r="S1349" i="1"/>
  <c r="AI1336" i="1"/>
  <c r="O1314" i="1"/>
  <c r="U1304" i="1"/>
  <c r="I1281" i="1"/>
  <c r="I1279" i="1"/>
  <c r="I1277" i="1"/>
  <c r="AH1274" i="1"/>
  <c r="O1274" i="1"/>
  <c r="I1253" i="1"/>
  <c r="AH1245" i="1"/>
  <c r="AJ1236" i="1"/>
  <c r="AH1236" i="1"/>
  <c r="AH1217" i="1"/>
  <c r="I1220" i="1"/>
  <c r="AI1217" i="1"/>
  <c r="I1215" i="1"/>
  <c r="I1214" i="1" s="1"/>
  <c r="T1214" i="1" s="1"/>
  <c r="AI1207" i="1"/>
  <c r="AJ1207" i="1"/>
  <c r="R1184" i="1"/>
  <c r="T1184" i="1"/>
  <c r="U1184" i="1"/>
  <c r="AA1161" i="1"/>
  <c r="I1159" i="1"/>
  <c r="AH1154" i="1"/>
  <c r="AI1154" i="1"/>
  <c r="I1157" i="1"/>
  <c r="O1154" i="1"/>
  <c r="AH1125" i="1"/>
  <c r="AH1116" i="1"/>
  <c r="AA1117" i="1"/>
  <c r="O1084" i="1"/>
  <c r="O1006" i="1"/>
  <c r="AH977" i="1"/>
  <c r="AI968" i="1"/>
  <c r="AH919" i="1"/>
  <c r="O897" i="1"/>
  <c r="V897" i="1" s="1"/>
  <c r="AI897" i="1"/>
  <c r="AJ897" i="1"/>
  <c r="I861" i="1"/>
  <c r="AH789" i="1"/>
  <c r="AH773" i="1"/>
  <c r="AJ751" i="1"/>
  <c r="AH751" i="1"/>
  <c r="O711" i="1"/>
  <c r="AI711" i="1"/>
  <c r="AL690" i="1"/>
  <c r="AI683" i="1"/>
  <c r="I642" i="1"/>
  <c r="AH625" i="1"/>
  <c r="AI625" i="1"/>
  <c r="AH603" i="1"/>
  <c r="AH564" i="1"/>
  <c r="AI564" i="1"/>
  <c r="T564" i="1"/>
  <c r="AH535" i="1"/>
  <c r="AH526" i="1"/>
  <c r="AA527" i="1"/>
  <c r="R493" i="1"/>
  <c r="V493" i="1"/>
  <c r="AI480" i="1"/>
  <c r="L480" i="1"/>
  <c r="AI463" i="1"/>
  <c r="O463" i="1"/>
  <c r="AJ463" i="1"/>
  <c r="T448" i="1"/>
  <c r="R448" i="1"/>
  <c r="AL426" i="1"/>
  <c r="I424" i="1"/>
  <c r="AI381" i="1"/>
  <c r="O316" i="1"/>
  <c r="O311" i="1"/>
  <c r="AH271" i="1"/>
  <c r="O271" i="1"/>
  <c r="AJ232" i="1"/>
  <c r="AH232" i="1"/>
  <c r="I200" i="1"/>
  <c r="O161" i="1"/>
  <c r="AI161" i="1"/>
  <c r="O120" i="1"/>
  <c r="I83" i="1"/>
  <c r="AL54" i="1"/>
  <c r="T2164" i="1"/>
  <c r="V2164" i="1"/>
  <c r="U2174" i="1"/>
  <c r="Q2044" i="1"/>
  <c r="R2026" i="1"/>
  <c r="T2026" i="1"/>
  <c r="I2024" i="1"/>
  <c r="H2023" i="1"/>
  <c r="H2007" i="1"/>
  <c r="I2008" i="1"/>
  <c r="V1743" i="1"/>
  <c r="T1743" i="1"/>
  <c r="R2174" i="1"/>
  <c r="T2044" i="1"/>
  <c r="V2044" i="1"/>
  <c r="R1957" i="1"/>
  <c r="V1957" i="1"/>
  <c r="H2028" i="1"/>
  <c r="I2029" i="1"/>
  <c r="H1991" i="1"/>
  <c r="I1992" i="1"/>
  <c r="H1897" i="1"/>
  <c r="I1898" i="1"/>
  <c r="I2173" i="1"/>
  <c r="H2172" i="1"/>
  <c r="H2071" i="1"/>
  <c r="I2072" i="1"/>
  <c r="I2071" i="1" s="1"/>
  <c r="I2042" i="1"/>
  <c r="I2041" i="1" s="1"/>
  <c r="H2041" i="1"/>
  <c r="T1894" i="1"/>
  <c r="V1894" i="1"/>
  <c r="U2026" i="1"/>
  <c r="H1957" i="1"/>
  <c r="H1921" i="1"/>
  <c r="I1922" i="1"/>
  <c r="I1921" i="1" s="1"/>
  <c r="H2176" i="1"/>
  <c r="I2177" i="1"/>
  <c r="H2156" i="1"/>
  <c r="I2157" i="1"/>
  <c r="H2140" i="1"/>
  <c r="I2141" i="1"/>
  <c r="H2107" i="1"/>
  <c r="I2108" i="1"/>
  <c r="H2047" i="1"/>
  <c r="I2048" i="1"/>
  <c r="V1891" i="1"/>
  <c r="T1891" i="1"/>
  <c r="L1757" i="1"/>
  <c r="I1835" i="1"/>
  <c r="AA1835" i="1"/>
  <c r="I1825" i="1"/>
  <c r="AA1825" i="1"/>
  <c r="H1817" i="1"/>
  <c r="H1755" i="1"/>
  <c r="I1755" i="1" s="1"/>
  <c r="AL1755" i="1"/>
  <c r="AH1727" i="1"/>
  <c r="O1714" i="1"/>
  <c r="O1706" i="1"/>
  <c r="AH1695" i="1"/>
  <c r="V1590" i="1"/>
  <c r="T1590" i="1"/>
  <c r="L1714" i="1"/>
  <c r="L1666" i="1"/>
  <c r="I1718" i="1"/>
  <c r="AA1718" i="1"/>
  <c r="H1666" i="1"/>
  <c r="H1558" i="1"/>
  <c r="T1322" i="1"/>
  <c r="V1322" i="1"/>
  <c r="I1443" i="1"/>
  <c r="AI1817" i="1"/>
  <c r="O1746" i="1"/>
  <c r="L1817" i="1"/>
  <c r="AA1871" i="1"/>
  <c r="AA1867" i="1"/>
  <c r="AH1690" i="1"/>
  <c r="AI1666" i="1"/>
  <c r="AH1623" i="1"/>
  <c r="O1623" i="1"/>
  <c r="AJ1607" i="1"/>
  <c r="L1607" i="1"/>
  <c r="R1725" i="1"/>
  <c r="R1690" i="1"/>
  <c r="V1690" i="1"/>
  <c r="R1575" i="1"/>
  <c r="T1575" i="1"/>
  <c r="I1563" i="1"/>
  <c r="R1453" i="1"/>
  <c r="T1453" i="1"/>
  <c r="AI1746" i="1"/>
  <c r="R1873" i="1"/>
  <c r="I1799" i="1"/>
  <c r="AA1799" i="1"/>
  <c r="I1791" i="1"/>
  <c r="AA1791" i="1"/>
  <c r="I1784" i="1"/>
  <c r="N1784" i="1" s="1"/>
  <c r="AA1784" i="1"/>
  <c r="I1762" i="1"/>
  <c r="AA1762" i="1"/>
  <c r="AJ1757" i="1" s="1"/>
  <c r="V1740" i="1"/>
  <c r="AA1736" i="1"/>
  <c r="H1861" i="1"/>
  <c r="I1861" i="1" s="1"/>
  <c r="AL1861" i="1"/>
  <c r="H1808" i="1"/>
  <c r="H1807" i="1" s="1"/>
  <c r="AL1808" i="1"/>
  <c r="H1747" i="1"/>
  <c r="I1747" i="1" s="1"/>
  <c r="AL1747" i="1"/>
  <c r="Q1740" i="1"/>
  <c r="AI1727" i="1"/>
  <c r="AI1714" i="1"/>
  <c r="AH1666" i="1"/>
  <c r="L1623" i="1"/>
  <c r="L1596" i="1"/>
  <c r="I1720" i="1"/>
  <c r="AA1720" i="1"/>
  <c r="H1727" i="1"/>
  <c r="R1474" i="1"/>
  <c r="V1474" i="1"/>
  <c r="T1469" i="1"/>
  <c r="V1469" i="1"/>
  <c r="H1547" i="1"/>
  <c r="I1550" i="1"/>
  <c r="H1516" i="1"/>
  <c r="I1517" i="1"/>
  <c r="V1319" i="1"/>
  <c r="T1319" i="1"/>
  <c r="V1314" i="1"/>
  <c r="T1314" i="1"/>
  <c r="AA2039" i="1"/>
  <c r="AJ2036" i="1" s="1"/>
  <c r="AA1889" i="1"/>
  <c r="AJ1886" i="1" s="1"/>
  <c r="AI1846" i="1"/>
  <c r="AH1817" i="1"/>
  <c r="AI1757" i="1"/>
  <c r="AH1746" i="1"/>
  <c r="I1882" i="1"/>
  <c r="N1882" i="1" s="1"/>
  <c r="I1879" i="1"/>
  <c r="I1869" i="1"/>
  <c r="I1859" i="1"/>
  <c r="I1844" i="1"/>
  <c r="H1771" i="1"/>
  <c r="H1770" i="1" s="1"/>
  <c r="AL1771" i="1"/>
  <c r="H1751" i="1"/>
  <c r="I1751" i="1" s="1"/>
  <c r="AL1751" i="1"/>
  <c r="AI1695" i="1"/>
  <c r="AI1607" i="1"/>
  <c r="O1596" i="1"/>
  <c r="T1596" i="1" s="1"/>
  <c r="L1727" i="1"/>
  <c r="L1706" i="1"/>
  <c r="L1585" i="1"/>
  <c r="N1728" i="1"/>
  <c r="I1719" i="1"/>
  <c r="I1715" i="1"/>
  <c r="I1702" i="1"/>
  <c r="I1686" i="1"/>
  <c r="I1676" i="1"/>
  <c r="I1667" i="1"/>
  <c r="I1660" i="1"/>
  <c r="H1695" i="1"/>
  <c r="I1608" i="1"/>
  <c r="H1585" i="1"/>
  <c r="I1586" i="1"/>
  <c r="T1572" i="1"/>
  <c r="R1572" i="1"/>
  <c r="V1572" i="1"/>
  <c r="R1542" i="1"/>
  <c r="V1542" i="1"/>
  <c r="H1507" i="1"/>
  <c r="H1463" i="1"/>
  <c r="I1464" i="1"/>
  <c r="I1463" i="1" s="1"/>
  <c r="V1349" i="1"/>
  <c r="AI1293" i="1"/>
  <c r="AJ1285" i="1"/>
  <c r="R1214" i="1"/>
  <c r="T1194" i="1"/>
  <c r="V1194" i="1"/>
  <c r="R1181" i="1"/>
  <c r="V1181" i="1"/>
  <c r="T1181" i="1"/>
  <c r="V1125" i="1"/>
  <c r="AA1813" i="1"/>
  <c r="AA1771" i="1"/>
  <c r="AJ1770" i="1" s="1"/>
  <c r="AA1716" i="1"/>
  <c r="V1202" i="1"/>
  <c r="T1202" i="1"/>
  <c r="H1301" i="1"/>
  <c r="I1302" i="1"/>
  <c r="V1057" i="1"/>
  <c r="T1057" i="1"/>
  <c r="T1051" i="1"/>
  <c r="V1051" i="1"/>
  <c r="AA1755" i="1"/>
  <c r="AA1747" i="1"/>
  <c r="AJ1306" i="1"/>
  <c r="I1286" i="1"/>
  <c r="I1270" i="1"/>
  <c r="H1269" i="1"/>
  <c r="I1237" i="1"/>
  <c r="S1214" i="1"/>
  <c r="V1481" i="1"/>
  <c r="AI1306" i="1"/>
  <c r="AH1293" i="1"/>
  <c r="AI1285" i="1"/>
  <c r="H1199" i="1"/>
  <c r="I1200" i="1"/>
  <c r="I1199" i="1" s="1"/>
  <c r="L1068" i="1"/>
  <c r="R1001" i="1"/>
  <c r="V1001" i="1"/>
  <c r="R919" i="1"/>
  <c r="V919" i="1"/>
  <c r="U1036" i="1"/>
  <c r="L1165" i="1"/>
  <c r="T1036" i="1"/>
  <c r="R1036" i="1"/>
  <c r="R935" i="1"/>
  <c r="V935" i="1"/>
  <c r="R932" i="1"/>
  <c r="V932" i="1"/>
  <c r="T902" i="1"/>
  <c r="V902" i="1"/>
  <c r="V1173" i="1"/>
  <c r="V1081" i="1"/>
  <c r="V1054" i="1"/>
  <c r="L1154" i="1"/>
  <c r="T1033" i="1"/>
  <c r="R968" i="1"/>
  <c r="R1038" i="1"/>
  <c r="V1017" i="1"/>
  <c r="T1017" i="1"/>
  <c r="V905" i="1"/>
  <c r="T905" i="1"/>
  <c r="AI869" i="1"/>
  <c r="AI853" i="1"/>
  <c r="L869" i="1"/>
  <c r="L789" i="1"/>
  <c r="L751" i="1"/>
  <c r="I870" i="1"/>
  <c r="AA870" i="1"/>
  <c r="H885" i="1"/>
  <c r="I886" i="1"/>
  <c r="H847" i="1"/>
  <c r="I847" i="1" s="1"/>
  <c r="AL847" i="1"/>
  <c r="H810" i="1"/>
  <c r="I810" i="1" s="1"/>
  <c r="AL810" i="1"/>
  <c r="H794" i="1"/>
  <c r="I794" i="1" s="1"/>
  <c r="AL794" i="1"/>
  <c r="H786" i="1"/>
  <c r="I787" i="1"/>
  <c r="I786" i="1" s="1"/>
  <c r="T741" i="1"/>
  <c r="R741" i="1"/>
  <c r="AI889" i="1"/>
  <c r="AH877" i="1"/>
  <c r="O869" i="1"/>
  <c r="O762" i="1"/>
  <c r="L877" i="1"/>
  <c r="L830" i="1"/>
  <c r="AA765" i="1"/>
  <c r="AJ762" i="1" s="1"/>
  <c r="H863" i="1"/>
  <c r="I863" i="1" s="1"/>
  <c r="AL863" i="1"/>
  <c r="H752" i="1"/>
  <c r="AL752" i="1"/>
  <c r="AI743" i="1"/>
  <c r="AH730" i="1"/>
  <c r="R706" i="1"/>
  <c r="V706" i="1"/>
  <c r="AI877" i="1"/>
  <c r="AH858" i="1"/>
  <c r="O858" i="1"/>
  <c r="AI773" i="1"/>
  <c r="I892" i="1"/>
  <c r="AA892" i="1"/>
  <c r="T887" i="1"/>
  <c r="AA757" i="1"/>
  <c r="AJ756" i="1" s="1"/>
  <c r="H837" i="1"/>
  <c r="I837" i="1" s="1"/>
  <c r="AL837" i="1"/>
  <c r="I822" i="1"/>
  <c r="H818" i="1"/>
  <c r="I818" i="1" s="1"/>
  <c r="AL818" i="1"/>
  <c r="H802" i="1"/>
  <c r="I802" i="1" s="1"/>
  <c r="AL802" i="1"/>
  <c r="H774" i="1"/>
  <c r="AL774" i="1"/>
  <c r="AI730" i="1"/>
  <c r="R638" i="1"/>
  <c r="V638" i="1"/>
  <c r="V614" i="1"/>
  <c r="T614" i="1"/>
  <c r="T603" i="1"/>
  <c r="V603" i="1"/>
  <c r="S638" i="1"/>
  <c r="AJ877" i="1"/>
  <c r="AH869" i="1"/>
  <c r="AI789" i="1"/>
  <c r="L889" i="1"/>
  <c r="AA874" i="1"/>
  <c r="I854" i="1"/>
  <c r="AA854" i="1"/>
  <c r="AJ853" i="1" s="1"/>
  <c r="AA828" i="1"/>
  <c r="AJ821" i="1" s="1"/>
  <c r="H881" i="1"/>
  <c r="AL881" i="1"/>
  <c r="H778" i="1"/>
  <c r="I778" i="1" s="1"/>
  <c r="AL778" i="1"/>
  <c r="V611" i="1"/>
  <c r="T611" i="1"/>
  <c r="Q611" i="1"/>
  <c r="R535" i="1"/>
  <c r="V535" i="1"/>
  <c r="R593" i="1"/>
  <c r="V469" i="1"/>
  <c r="T469" i="1"/>
  <c r="V463" i="1"/>
  <c r="T463" i="1"/>
  <c r="T575" i="1"/>
  <c r="V575" i="1"/>
  <c r="T582" i="1"/>
  <c r="V582" i="1"/>
  <c r="AH595" i="1"/>
  <c r="V319" i="1"/>
  <c r="T319" i="1"/>
  <c r="V564" i="1"/>
  <c r="AI437" i="1"/>
  <c r="O419" i="1"/>
  <c r="AI414" i="1"/>
  <c r="AH349" i="1"/>
  <c r="AI333" i="1"/>
  <c r="AI311" i="1"/>
  <c r="L430" i="1"/>
  <c r="AA434" i="1"/>
  <c r="I382" i="1"/>
  <c r="AA382" i="1"/>
  <c r="AJ381" i="1" s="1"/>
  <c r="R346" i="1"/>
  <c r="V346" i="1"/>
  <c r="H436" i="1"/>
  <c r="I436" i="1" s="1"/>
  <c r="AL436" i="1"/>
  <c r="H432" i="1"/>
  <c r="AL432" i="1"/>
  <c r="H417" i="1"/>
  <c r="I417" i="1" s="1"/>
  <c r="AL417" i="1"/>
  <c r="H386" i="1"/>
  <c r="AL386" i="1"/>
  <c r="AI430" i="1"/>
  <c r="AI390" i="1"/>
  <c r="AA453" i="1"/>
  <c r="AA377" i="1"/>
  <c r="AA369" i="1"/>
  <c r="AA361" i="1"/>
  <c r="AA353" i="1"/>
  <c r="T316" i="1"/>
  <c r="AA314" i="1"/>
  <c r="AJ311" i="1" s="1"/>
  <c r="H373" i="1"/>
  <c r="I373" i="1" s="1"/>
  <c r="AL373" i="1"/>
  <c r="H365" i="1"/>
  <c r="I365" i="1" s="1"/>
  <c r="AL365" i="1"/>
  <c r="H357" i="1"/>
  <c r="I357" i="1" s="1"/>
  <c r="AL357" i="1"/>
  <c r="H350" i="1"/>
  <c r="I350" i="1" s="1"/>
  <c r="AL350" i="1"/>
  <c r="AI322" i="1"/>
  <c r="L390" i="1"/>
  <c r="L322" i="1"/>
  <c r="AA417" i="1"/>
  <c r="AA338" i="1"/>
  <c r="AJ333" i="1" s="1"/>
  <c r="AH437" i="1"/>
  <c r="O430" i="1"/>
  <c r="AI349" i="1"/>
  <c r="AH322" i="1"/>
  <c r="AH311" i="1"/>
  <c r="L437" i="1"/>
  <c r="L349" i="1"/>
  <c r="AA373" i="1"/>
  <c r="AA365" i="1"/>
  <c r="AA357" i="1"/>
  <c r="AA350" i="1"/>
  <c r="H453" i="1"/>
  <c r="AL453" i="1"/>
  <c r="H377" i="1"/>
  <c r="I377" i="1" s="1"/>
  <c r="AL377" i="1"/>
  <c r="H369" i="1"/>
  <c r="I369" i="1" s="1"/>
  <c r="AL369" i="1"/>
  <c r="H361" i="1"/>
  <c r="I361" i="1" s="1"/>
  <c r="AL361" i="1"/>
  <c r="H353" i="1"/>
  <c r="I353" i="1" s="1"/>
  <c r="AL353" i="1"/>
  <c r="H331" i="1"/>
  <c r="I331" i="1" s="1"/>
  <c r="AL331" i="1"/>
  <c r="H323" i="1"/>
  <c r="AL323" i="1"/>
  <c r="AH290" i="1"/>
  <c r="R196" i="1"/>
  <c r="V196" i="1"/>
  <c r="L303" i="1"/>
  <c r="H286" i="1"/>
  <c r="I286" i="1" s="1"/>
  <c r="AL286" i="1"/>
  <c r="H233" i="1"/>
  <c r="I233" i="1" s="1"/>
  <c r="AL233" i="1"/>
  <c r="Q169" i="1"/>
  <c r="O131" i="1"/>
  <c r="H40" i="1"/>
  <c r="I40" i="1" s="1"/>
  <c r="AL40" i="1"/>
  <c r="AI290" i="1"/>
  <c r="O266" i="1"/>
  <c r="AH199" i="1"/>
  <c r="AH183" i="1"/>
  <c r="AI172" i="1"/>
  <c r="L242" i="1"/>
  <c r="L199" i="1"/>
  <c r="AA306" i="1"/>
  <c r="I287" i="1"/>
  <c r="AA287" i="1"/>
  <c r="H288" i="1"/>
  <c r="I288" i="1" s="1"/>
  <c r="AL288" i="1"/>
  <c r="H238" i="1"/>
  <c r="I238" i="1" s="1"/>
  <c r="AL238" i="1"/>
  <c r="H175" i="1"/>
  <c r="I175" i="1" s="1"/>
  <c r="AL175" i="1"/>
  <c r="R150" i="1"/>
  <c r="AI91" i="1"/>
  <c r="L91" i="1"/>
  <c r="I87" i="1"/>
  <c r="AA87" i="1"/>
  <c r="AJ82" i="1" s="1"/>
  <c r="I74" i="1"/>
  <c r="AA74" i="1"/>
  <c r="I60" i="1"/>
  <c r="AA60" i="1"/>
  <c r="I54" i="1"/>
  <c r="AA54" i="1"/>
  <c r="AH282" i="1"/>
  <c r="O282" i="1"/>
  <c r="AH242" i="1"/>
  <c r="AI199" i="1"/>
  <c r="AI183" i="1"/>
  <c r="AH172" i="1"/>
  <c r="AL170" i="1"/>
  <c r="L282" i="1"/>
  <c r="AA162" i="1"/>
  <c r="AJ161" i="1" s="1"/>
  <c r="H298" i="1"/>
  <c r="I299" i="1"/>
  <c r="H293" i="1"/>
  <c r="I293" i="1" s="1"/>
  <c r="AL293" i="1"/>
  <c r="H248" i="1"/>
  <c r="AL248" i="1"/>
  <c r="H186" i="1"/>
  <c r="I186" i="1" s="1"/>
  <c r="AL186" i="1"/>
  <c r="AH153" i="1"/>
  <c r="AI131" i="1"/>
  <c r="AH51" i="1"/>
  <c r="AA304" i="1"/>
  <c r="AI282" i="1"/>
  <c r="AI271" i="1"/>
  <c r="L290" i="1"/>
  <c r="I289" i="1"/>
  <c r="AA289" i="1"/>
  <c r="I280" i="1"/>
  <c r="AA280" i="1"/>
  <c r="I170" i="1"/>
  <c r="I169" i="1" s="1"/>
  <c r="J169" i="1" s="1"/>
  <c r="H284" i="1"/>
  <c r="AL284" i="1"/>
  <c r="AI120" i="1"/>
  <c r="H89" i="1"/>
  <c r="I89" i="1" s="1"/>
  <c r="N89" i="1" s="1"/>
  <c r="O82" i="1" s="1"/>
  <c r="AL89" i="1"/>
  <c r="I52" i="1"/>
  <c r="I260" i="1"/>
  <c r="H139" i="1"/>
  <c r="I140" i="1"/>
  <c r="H134" i="1"/>
  <c r="I134" i="1" s="1"/>
  <c r="AL134" i="1"/>
  <c r="R147" i="1"/>
  <c r="V147" i="1"/>
  <c r="AH131" i="1"/>
  <c r="AH91" i="1"/>
  <c r="AI82" i="1"/>
  <c r="AH82" i="1"/>
  <c r="AI51" i="1"/>
  <c r="T150" i="1"/>
  <c r="AA46" i="1"/>
  <c r="I38" i="1"/>
  <c r="AA38" i="1"/>
  <c r="S48" i="1"/>
  <c r="AA135" i="1"/>
  <c r="AJ131" i="1" s="1"/>
  <c r="AI35" i="1"/>
  <c r="AI24" i="1"/>
  <c r="O13" i="1"/>
  <c r="L24" i="1"/>
  <c r="AA78" i="1"/>
  <c r="AA70" i="1"/>
  <c r="AA64" i="1"/>
  <c r="AA56" i="1"/>
  <c r="I49" i="1"/>
  <c r="I48" i="1" s="1"/>
  <c r="J48" i="1" s="1"/>
  <c r="I42" i="1"/>
  <c r="AA42" i="1"/>
  <c r="AA22" i="1"/>
  <c r="AJ21" i="1" s="1"/>
  <c r="I16" i="1"/>
  <c r="AA16" i="1"/>
  <c r="H115" i="1"/>
  <c r="H18" i="1"/>
  <c r="I19" i="1"/>
  <c r="I18" i="1" s="1"/>
  <c r="AL68" i="1"/>
  <c r="AH24" i="1"/>
  <c r="L51" i="1"/>
  <c r="L35" i="1"/>
  <c r="H14" i="1"/>
  <c r="AL14" i="1"/>
  <c r="H1846" i="1" l="1"/>
  <c r="Q1846" i="1" s="1"/>
  <c r="AJ1666" i="1"/>
  <c r="AJ889" i="1"/>
  <c r="H161" i="1"/>
  <c r="AJ641" i="1"/>
  <c r="L1313" i="1"/>
  <c r="L1462" i="1"/>
  <c r="I197" i="1"/>
  <c r="I196" i="1" s="1"/>
  <c r="J196" i="1" s="1"/>
  <c r="L160" i="1"/>
  <c r="L896" i="1"/>
  <c r="Q1314" i="1"/>
  <c r="L1193" i="1"/>
  <c r="L602" i="1"/>
  <c r="L310" i="1"/>
  <c r="L12" i="1"/>
  <c r="L1045" i="1"/>
  <c r="L457" i="1"/>
  <c r="Q161" i="1"/>
  <c r="V1036" i="1"/>
  <c r="I115" i="1"/>
  <c r="J115" i="1" s="1"/>
  <c r="R1319" i="1"/>
  <c r="I1001" i="1"/>
  <c r="J1001" i="1" s="1"/>
  <c r="H480" i="1"/>
  <c r="S480" i="1" s="1"/>
  <c r="AJ830" i="1"/>
  <c r="H266" i="1"/>
  <c r="R1743" i="1"/>
  <c r="H1773" i="1"/>
  <c r="S1773" i="1" s="1"/>
  <c r="I1426" i="1"/>
  <c r="I1423" i="1" s="1"/>
  <c r="J1423" i="1" s="1"/>
  <c r="I1388" i="1"/>
  <c r="I1385" i="1" s="1"/>
  <c r="T1385" i="1" s="1"/>
  <c r="H1596" i="1"/>
  <c r="Q1596" i="1" s="1"/>
  <c r="H1878" i="1"/>
  <c r="I1323" i="1"/>
  <c r="I1322" i="1" s="1"/>
  <c r="R1322" i="1" s="1"/>
  <c r="AJ199" i="1"/>
  <c r="I267" i="1"/>
  <c r="I266" i="1" s="1"/>
  <c r="T266" i="1" s="1"/>
  <c r="H889" i="1"/>
  <c r="J593" i="1"/>
  <c r="I1573" i="1"/>
  <c r="N1573" i="1" s="1"/>
  <c r="I757" i="1"/>
  <c r="I756" i="1" s="1"/>
  <c r="J756" i="1" s="1"/>
  <c r="H603" i="1"/>
  <c r="I591" i="1"/>
  <c r="I590" i="1" s="1"/>
  <c r="J590" i="1" s="1"/>
  <c r="O590" i="1" s="1"/>
  <c r="R590" i="1" s="1"/>
  <c r="J1184" i="1"/>
  <c r="AJ595" i="1"/>
  <c r="AJ316" i="1"/>
  <c r="N1723" i="1"/>
  <c r="AJ564" i="1"/>
  <c r="J2174" i="1"/>
  <c r="I1049" i="1"/>
  <c r="I1046" i="1" s="1"/>
  <c r="AJ1394" i="1"/>
  <c r="H869" i="1"/>
  <c r="Q869" i="1" s="1"/>
  <c r="I933" i="1"/>
  <c r="I932" i="1" s="1"/>
  <c r="J932" i="1" s="1"/>
  <c r="AJ1577" i="1"/>
  <c r="AJ1857" i="1"/>
  <c r="H1623" i="1"/>
  <c r="S1623" i="1" s="1"/>
  <c r="I603" i="1"/>
  <c r="V1725" i="1"/>
  <c r="V741" i="1"/>
  <c r="J1575" i="1"/>
  <c r="T1349" i="1"/>
  <c r="H316" i="1"/>
  <c r="Q316" i="1" s="1"/>
  <c r="H469" i="1"/>
  <c r="Q469" i="1" s="1"/>
  <c r="I156" i="1"/>
  <c r="N156" i="1" s="1"/>
  <c r="H706" i="1"/>
  <c r="S706" i="1" s="1"/>
  <c r="H1714" i="1"/>
  <c r="Q1714" i="1" s="1"/>
  <c r="AJ1017" i="1"/>
  <c r="I706" i="1"/>
  <c r="T706" i="1" s="1"/>
  <c r="H908" i="1"/>
  <c r="Q908" i="1" s="1"/>
  <c r="H968" i="1"/>
  <c r="S968" i="1" s="1"/>
  <c r="I1640" i="1"/>
  <c r="I1623" i="1" s="1"/>
  <c r="AJ430" i="1"/>
  <c r="H897" i="1"/>
  <c r="H743" i="1"/>
  <c r="J1740" i="1"/>
  <c r="I894" i="1"/>
  <c r="N894" i="1" s="1"/>
  <c r="AJ437" i="1"/>
  <c r="I458" i="1"/>
  <c r="H1865" i="1"/>
  <c r="Q1865" i="1" s="1"/>
  <c r="J1891" i="1"/>
  <c r="J1894" i="1"/>
  <c r="O1773" i="1"/>
  <c r="I2140" i="1"/>
  <c r="J2140" i="1" s="1"/>
  <c r="R2044" i="1"/>
  <c r="V887" i="1"/>
  <c r="H1455" i="1"/>
  <c r="H1325" i="1"/>
  <c r="Q1325" i="1" s="1"/>
  <c r="AJ603" i="1"/>
  <c r="I1657" i="1"/>
  <c r="I1656" i="1" s="1"/>
  <c r="J1656" i="1" s="1"/>
  <c r="AJ773" i="1"/>
  <c r="R166" i="1"/>
  <c r="I1591" i="1"/>
  <c r="I1590" i="1" s="1"/>
  <c r="J1590" i="1" s="1"/>
  <c r="AJ496" i="1"/>
  <c r="H1757" i="1"/>
  <c r="S1757" i="1" s="1"/>
  <c r="I1542" i="1"/>
  <c r="T1542" i="1" s="1"/>
  <c r="I856" i="1"/>
  <c r="I853" i="1" s="1"/>
  <c r="T853" i="1" s="1"/>
  <c r="I120" i="1"/>
  <c r="R120" i="1" s="1"/>
  <c r="H1149" i="1"/>
  <c r="S1149" i="1" s="1"/>
  <c r="J905" i="1"/>
  <c r="I1269" i="1"/>
  <c r="J1269" i="1" s="1"/>
  <c r="I1736" i="1"/>
  <c r="I1735" i="1" s="1"/>
  <c r="J1735" i="1" s="1"/>
  <c r="I1558" i="1"/>
  <c r="R1558" i="1" s="1"/>
  <c r="H1442" i="1"/>
  <c r="I1467" i="1"/>
  <c r="I1466" i="1" s="1"/>
  <c r="R1466" i="1" s="1"/>
  <c r="H1017" i="1"/>
  <c r="Q1017" i="1" s="1"/>
  <c r="J608" i="1"/>
  <c r="H641" i="1"/>
  <c r="H1186" i="1"/>
  <c r="AJ1878" i="1"/>
  <c r="H1165" i="1"/>
  <c r="Q1165" i="1" s="1"/>
  <c r="I1727" i="1"/>
  <c r="J1727" i="1" s="1"/>
  <c r="O1727" i="1" s="1"/>
  <c r="H582" i="1"/>
  <c r="Q582" i="1" s="1"/>
  <c r="H1057" i="1"/>
  <c r="Q1057" i="1" s="1"/>
  <c r="I1690" i="1"/>
  <c r="T1690" i="1" s="1"/>
  <c r="H559" i="1"/>
  <c r="S559" i="1" s="1"/>
  <c r="I316" i="1"/>
  <c r="R316" i="1" s="1"/>
  <c r="AJ322" i="1"/>
  <c r="H977" i="1"/>
  <c r="S977" i="1" s="1"/>
  <c r="H419" i="1"/>
  <c r="Q419" i="1" s="1"/>
  <c r="H120" i="1"/>
  <c r="H271" i="1"/>
  <c r="Q271" i="1" s="1"/>
  <c r="I22" i="1"/>
  <c r="I21" i="1" s="1"/>
  <c r="R21" i="1" s="1"/>
  <c r="AJ303" i="1"/>
  <c r="I1841" i="1"/>
  <c r="J1841" i="1" s="1"/>
  <c r="I302" i="1"/>
  <c r="I301" i="1" s="1"/>
  <c r="J301" i="1" s="1"/>
  <c r="AJ1173" i="1"/>
  <c r="I1886" i="1"/>
  <c r="J1886" i="1" s="1"/>
  <c r="I2015" i="1"/>
  <c r="J2015" i="1" s="1"/>
  <c r="I872" i="1"/>
  <c r="I869" i="1" s="1"/>
  <c r="I1314" i="1"/>
  <c r="I1394" i="1"/>
  <c r="T1394" i="1" s="1"/>
  <c r="H1434" i="1"/>
  <c r="Q1434" i="1" s="1"/>
  <c r="H1607" i="1"/>
  <c r="S1607" i="1" s="1"/>
  <c r="J638" i="1"/>
  <c r="H1025" i="1"/>
  <c r="Q1025" i="1" s="1"/>
  <c r="AJ968" i="1"/>
  <c r="H311" i="1"/>
  <c r="H458" i="1"/>
  <c r="H1565" i="1"/>
  <c r="Q1565" i="1" s="1"/>
  <c r="H564" i="1"/>
  <c r="Q564" i="1" s="1"/>
  <c r="I625" i="1"/>
  <c r="T625" i="1" s="1"/>
  <c r="I1768" i="1"/>
  <c r="N1768" i="1" s="1"/>
  <c r="O1757" i="1" s="1"/>
  <c r="H1706" i="1"/>
  <c r="Q1706" i="1" s="1"/>
  <c r="AJ1596" i="1"/>
  <c r="I1191" i="1"/>
  <c r="N1191" i="1" s="1"/>
  <c r="H1217" i="1"/>
  <c r="S1217" i="1" s="1"/>
  <c r="H1293" i="1"/>
  <c r="Q1293" i="1" s="1"/>
  <c r="H1306" i="1"/>
  <c r="I1325" i="1"/>
  <c r="R1325" i="1" s="1"/>
  <c r="H1336" i="1"/>
  <c r="I1469" i="1"/>
  <c r="R1469" i="1" s="1"/>
  <c r="H935" i="1"/>
  <c r="S935" i="1" s="1"/>
  <c r="H381" i="1"/>
  <c r="S381" i="1" s="1"/>
  <c r="N1451" i="1"/>
  <c r="I1482" i="1"/>
  <c r="I1481" i="1" s="1"/>
  <c r="T1481" i="1" s="1"/>
  <c r="H1038" i="1"/>
  <c r="H1194" i="1"/>
  <c r="H91" i="1"/>
  <c r="S91" i="1" s="1"/>
  <c r="H51" i="1"/>
  <c r="S51" i="1" s="1"/>
  <c r="H730" i="1"/>
  <c r="Q730" i="1" s="1"/>
  <c r="H877" i="1"/>
  <c r="Q877" i="1" s="1"/>
  <c r="H1006" i="1"/>
  <c r="Q1006" i="1" s="1"/>
  <c r="V1876" i="1"/>
  <c r="I151" i="1"/>
  <c r="I150" i="1" s="1"/>
  <c r="V150" i="1" s="1"/>
  <c r="I1305" i="1"/>
  <c r="I1304" i="1" s="1"/>
  <c r="V1304" i="1" s="1"/>
  <c r="L1885" i="1"/>
  <c r="AJ290" i="1"/>
  <c r="AJ1325" i="1"/>
  <c r="AJ1516" i="1"/>
  <c r="AJ625" i="1"/>
  <c r="AJ1038" i="1"/>
  <c r="AJ683" i="1"/>
  <c r="AJ711" i="1"/>
  <c r="I1149" i="1"/>
  <c r="N1579" i="1"/>
  <c r="I1577" i="1"/>
  <c r="H526" i="1"/>
  <c r="H711" i="1"/>
  <c r="Q711" i="1" s="1"/>
  <c r="H1352" i="1"/>
  <c r="S1352" i="1" s="1"/>
  <c r="I1218" i="1"/>
  <c r="I1217" i="1" s="1"/>
  <c r="I1607" i="1"/>
  <c r="T1607" i="1" s="1"/>
  <c r="H1484" i="1"/>
  <c r="S1484" i="1" s="1"/>
  <c r="H535" i="1"/>
  <c r="S535" i="1" s="1"/>
  <c r="H1274" i="1"/>
  <c r="Q1274" i="1" s="1"/>
  <c r="H614" i="1"/>
  <c r="Q614" i="1" s="1"/>
  <c r="I739" i="1"/>
  <c r="I1294" i="1"/>
  <c r="I1293" i="1" s="1"/>
  <c r="I1345" i="1"/>
  <c r="I1336" i="1" s="1"/>
  <c r="I483" i="1"/>
  <c r="I480" i="1" s="1"/>
  <c r="T480" i="1" s="1"/>
  <c r="I347" i="1"/>
  <c r="I346" i="1" s="1"/>
  <c r="I446" i="1"/>
  <c r="AJ480" i="1"/>
  <c r="I564" i="1"/>
  <c r="R564" i="1" s="1"/>
  <c r="I711" i="1"/>
  <c r="R711" i="1" s="1"/>
  <c r="H450" i="1"/>
  <c r="H333" i="1"/>
  <c r="S333" i="1" s="1"/>
  <c r="H496" i="1"/>
  <c r="S496" i="1" s="1"/>
  <c r="H595" i="1"/>
  <c r="I414" i="1"/>
  <c r="T414" i="1" s="1"/>
  <c r="J611" i="1"/>
  <c r="H722" i="1"/>
  <c r="Q722" i="1" s="1"/>
  <c r="H1116" i="1"/>
  <c r="S1116" i="1" s="1"/>
  <c r="H1236" i="1"/>
  <c r="S1236" i="1" s="1"/>
  <c r="H1469" i="1"/>
  <c r="I1957" i="1"/>
  <c r="T1957" i="1" s="1"/>
  <c r="AJ935" i="1"/>
  <c r="I1310" i="1"/>
  <c r="N1310" i="1" s="1"/>
  <c r="N1034" i="1"/>
  <c r="I467" i="1"/>
  <c r="I466" i="1" s="1"/>
  <c r="R466" i="1" s="1"/>
  <c r="I946" i="1"/>
  <c r="I935" i="1" s="1"/>
  <c r="T935" i="1" s="1"/>
  <c r="H625" i="1"/>
  <c r="S625" i="1" s="1"/>
  <c r="I428" i="1"/>
  <c r="I419" i="1" s="1"/>
  <c r="I1435" i="1"/>
  <c r="I1434" i="1" s="1"/>
  <c r="R1434" i="1" s="1"/>
  <c r="I1454" i="1"/>
  <c r="I1453" i="1" s="1"/>
  <c r="AJ271" i="1"/>
  <c r="H575" i="1"/>
  <c r="H24" i="1"/>
  <c r="Q24" i="1" s="1"/>
  <c r="H303" i="1"/>
  <c r="AJ1807" i="1"/>
  <c r="I1585" i="1"/>
  <c r="J1585" i="1" s="1"/>
  <c r="H1394" i="1"/>
  <c r="S1394" i="1" s="1"/>
  <c r="I1991" i="1"/>
  <c r="J1991" i="1" s="1"/>
  <c r="V2026" i="1"/>
  <c r="AJ1116" i="1"/>
  <c r="AJ1057" i="1"/>
  <c r="H1577" i="1"/>
  <c r="I614" i="1"/>
  <c r="R614" i="1" s="1"/>
  <c r="I1474" i="1"/>
  <c r="J1474" i="1" s="1"/>
  <c r="I730" i="1"/>
  <c r="R730" i="1" s="1"/>
  <c r="I559" i="1"/>
  <c r="T559" i="1" s="1"/>
  <c r="N1040" i="1"/>
  <c r="I1038" i="1"/>
  <c r="H1154" i="1"/>
  <c r="Q1154" i="1" s="1"/>
  <c r="I1996" i="1"/>
  <c r="R1996" i="1" s="1"/>
  <c r="I2116" i="1"/>
  <c r="J2116" i="1" s="1"/>
  <c r="I908" i="1"/>
  <c r="R908" i="1" s="1"/>
  <c r="AJ977" i="1"/>
  <c r="AJ1352" i="1"/>
  <c r="AJ858" i="1"/>
  <c r="I2145" i="1"/>
  <c r="R2145" i="1" s="1"/>
  <c r="H437" i="1"/>
  <c r="Q437" i="1" s="1"/>
  <c r="I24" i="1"/>
  <c r="R24" i="1" s="1"/>
  <c r="AJ614" i="1"/>
  <c r="H1068" i="1"/>
  <c r="S1068" i="1" s="1"/>
  <c r="I903" i="1"/>
  <c r="I902" i="1" s="1"/>
  <c r="I2074" i="1"/>
  <c r="J2074" i="1" s="1"/>
  <c r="H172" i="1"/>
  <c r="Q172" i="1" s="1"/>
  <c r="AJ535" i="1"/>
  <c r="AJ582" i="1"/>
  <c r="AJ706" i="1"/>
  <c r="I333" i="1"/>
  <c r="T333" i="1" s="1"/>
  <c r="AJ1006" i="1"/>
  <c r="AJ1025" i="1"/>
  <c r="AJ789" i="1"/>
  <c r="I526" i="1"/>
  <c r="T526" i="1" s="1"/>
  <c r="I1857" i="1"/>
  <c r="I1846" i="1"/>
  <c r="J1846" i="1" s="1"/>
  <c r="AJ919" i="1"/>
  <c r="I1079" i="1"/>
  <c r="N1079" i="1" s="1"/>
  <c r="O1068" i="1" s="1"/>
  <c r="I1116" i="1"/>
  <c r="T1116" i="1" s="1"/>
  <c r="I897" i="1"/>
  <c r="I641" i="1"/>
  <c r="T641" i="1" s="1"/>
  <c r="I722" i="1"/>
  <c r="R722" i="1" s="1"/>
  <c r="I271" i="1"/>
  <c r="R271" i="1" s="1"/>
  <c r="I977" i="1"/>
  <c r="T977" i="1" s="1"/>
  <c r="I469" i="1"/>
  <c r="R469" i="1" s="1"/>
  <c r="I1006" i="1"/>
  <c r="R1006" i="1" s="1"/>
  <c r="I199" i="1"/>
  <c r="T199" i="1" s="1"/>
  <c r="I1194" i="1"/>
  <c r="I1274" i="1"/>
  <c r="I1507" i="1"/>
  <c r="J1507" i="1" s="1"/>
  <c r="AJ120" i="1"/>
  <c r="H821" i="1"/>
  <c r="S821" i="1" s="1"/>
  <c r="AJ1623" i="1"/>
  <c r="I1596" i="1"/>
  <c r="R1596" i="1" s="1"/>
  <c r="I463" i="1"/>
  <c r="R463" i="1" s="1"/>
  <c r="I535" i="1"/>
  <c r="T535" i="1" s="1"/>
  <c r="I1352" i="1"/>
  <c r="T1352" i="1" s="1"/>
  <c r="I2058" i="1"/>
  <c r="J2058" i="1" s="1"/>
  <c r="I2036" i="1"/>
  <c r="J2036" i="1" s="1"/>
  <c r="I1418" i="1"/>
  <c r="T1418" i="1" s="1"/>
  <c r="I1967" i="1"/>
  <c r="J1967" i="1" s="1"/>
  <c r="I449" i="1"/>
  <c r="I448" i="1" s="1"/>
  <c r="I494" i="1"/>
  <c r="I493" i="1" s="1"/>
  <c r="T1001" i="1"/>
  <c r="I1017" i="1"/>
  <c r="T196" i="1"/>
  <c r="I968" i="1"/>
  <c r="I674" i="1"/>
  <c r="T674" i="1" s="1"/>
  <c r="N704" i="1"/>
  <c r="O683" i="1" s="1"/>
  <c r="I683" i="1"/>
  <c r="I919" i="1"/>
  <c r="T919" i="1" s="1"/>
  <c r="N748" i="1"/>
  <c r="I743" i="1"/>
  <c r="I858" i="1"/>
  <c r="I1873" i="1"/>
  <c r="J1873" i="1" s="1"/>
  <c r="O1873" i="1" s="1"/>
  <c r="T1873" i="1" s="1"/>
  <c r="N1874" i="1"/>
  <c r="I131" i="1"/>
  <c r="R131" i="1" s="1"/>
  <c r="I164" i="1"/>
  <c r="I161" i="1" s="1"/>
  <c r="I1547" i="1"/>
  <c r="R1547" i="1" s="1"/>
  <c r="I1442" i="1"/>
  <c r="R1442" i="1" s="1"/>
  <c r="I2107" i="1"/>
  <c r="T2107" i="1" s="1"/>
  <c r="I2156" i="1"/>
  <c r="J2156" i="1" s="1"/>
  <c r="I1897" i="1"/>
  <c r="R1897" i="1" s="1"/>
  <c r="H463" i="1"/>
  <c r="AJ526" i="1"/>
  <c r="I1057" i="1"/>
  <c r="R1057" i="1" s="1"/>
  <c r="I1165" i="1"/>
  <c r="R1165" i="1" s="1"/>
  <c r="I575" i="1"/>
  <c r="R575" i="1" s="1"/>
  <c r="I2164" i="1"/>
  <c r="J2164" i="1" s="1"/>
  <c r="I181" i="1"/>
  <c r="I172" i="1" s="1"/>
  <c r="I496" i="1"/>
  <c r="T496" i="1" s="1"/>
  <c r="I1025" i="1"/>
  <c r="I91" i="1"/>
  <c r="T91" i="1" s="1"/>
  <c r="I139" i="1"/>
  <c r="J139" i="1" s="1"/>
  <c r="AJ450" i="1"/>
  <c r="H683" i="1"/>
  <c r="S683" i="1" s="1"/>
  <c r="H1207" i="1"/>
  <c r="H131" i="1"/>
  <c r="AJ414" i="1"/>
  <c r="H762" i="1"/>
  <c r="Q762" i="1" s="1"/>
  <c r="Q2015" i="1"/>
  <c r="V2174" i="1"/>
  <c r="H674" i="1"/>
  <c r="S674" i="1" s="1"/>
  <c r="H1245" i="1"/>
  <c r="S1245" i="1" s="1"/>
  <c r="H1125" i="1"/>
  <c r="S1125" i="1" s="1"/>
  <c r="I320" i="1"/>
  <c r="I319" i="1" s="1"/>
  <c r="R319" i="1" s="1"/>
  <c r="I442" i="1"/>
  <c r="I437" i="1" s="1"/>
  <c r="H919" i="1"/>
  <c r="I1565" i="1"/>
  <c r="R1565" i="1" s="1"/>
  <c r="I1713" i="1"/>
  <c r="I1706" i="1" s="1"/>
  <c r="H390" i="1"/>
  <c r="S390" i="1" s="1"/>
  <c r="I183" i="1"/>
  <c r="T183" i="1" s="1"/>
  <c r="H35" i="1"/>
  <c r="S35" i="1" s="1"/>
  <c r="I290" i="1"/>
  <c r="R290" i="1" s="1"/>
  <c r="I311" i="1"/>
  <c r="I762" i="1"/>
  <c r="R762" i="1" s="1"/>
  <c r="H1084" i="1"/>
  <c r="I1236" i="1"/>
  <c r="T1236" i="1" s="1"/>
  <c r="I1285" i="1"/>
  <c r="R1285" i="1" s="1"/>
  <c r="I1455" i="1"/>
  <c r="I1516" i="1"/>
  <c r="T1516" i="1" s="1"/>
  <c r="I2047" i="1"/>
  <c r="J2047" i="1" s="1"/>
  <c r="I2007" i="1"/>
  <c r="J2007" i="1" s="1"/>
  <c r="H199" i="1"/>
  <c r="S199" i="1" s="1"/>
  <c r="AJ908" i="1"/>
  <c r="AJ1125" i="1"/>
  <c r="I1908" i="1"/>
  <c r="J1908" i="1" s="1"/>
  <c r="I582" i="1"/>
  <c r="R582" i="1" s="1"/>
  <c r="I1052" i="1"/>
  <c r="I1051" i="1" s="1"/>
  <c r="N597" i="1"/>
  <c r="I595" i="1"/>
  <c r="H290" i="1"/>
  <c r="Q290" i="1" s="1"/>
  <c r="I1245" i="1"/>
  <c r="T1245" i="1" s="1"/>
  <c r="I1924" i="1"/>
  <c r="J1924" i="1" s="1"/>
  <c r="I390" i="1"/>
  <c r="T390" i="1" s="1"/>
  <c r="I1082" i="1"/>
  <c r="I1081" i="1" s="1"/>
  <c r="I1182" i="1"/>
  <c r="N1182" i="1" s="1"/>
  <c r="L2035" i="1"/>
  <c r="H183" i="1"/>
  <c r="S183" i="1" s="1"/>
  <c r="I1084" i="1"/>
  <c r="T1084" i="1" s="1"/>
  <c r="H430" i="1"/>
  <c r="Q430" i="1" s="1"/>
  <c r="I1207" i="1"/>
  <c r="T1207" i="1" s="1"/>
  <c r="I1147" i="1"/>
  <c r="I35" i="1"/>
  <c r="T35" i="1" s="1"/>
  <c r="H414" i="1"/>
  <c r="AJ1735" i="1"/>
  <c r="J1725" i="1"/>
  <c r="AJ1817" i="1"/>
  <c r="AJ1154" i="1"/>
  <c r="AJ1186" i="1"/>
  <c r="H1173" i="1"/>
  <c r="Q1173" i="1" s="1"/>
  <c r="H232" i="1"/>
  <c r="S232" i="1" s="1"/>
  <c r="AJ282" i="1"/>
  <c r="I1666" i="1"/>
  <c r="T1666" i="1" s="1"/>
  <c r="I1714" i="1"/>
  <c r="AJ1714" i="1"/>
  <c r="I1865" i="1"/>
  <c r="R1865" i="1" s="1"/>
  <c r="AJ35" i="1"/>
  <c r="I830" i="1"/>
  <c r="T830" i="1" s="1"/>
  <c r="I1154" i="1"/>
  <c r="I1484" i="1"/>
  <c r="T1484" i="1" s="1"/>
  <c r="I147" i="1"/>
  <c r="J147" i="1" s="1"/>
  <c r="O147" i="1" s="1"/>
  <c r="N148" i="1"/>
  <c r="R1054" i="1"/>
  <c r="S1690" i="1"/>
  <c r="AJ1084" i="1"/>
  <c r="AJ1165" i="1"/>
  <c r="H82" i="1"/>
  <c r="S82" i="1" s="1"/>
  <c r="I453" i="1"/>
  <c r="N453" i="1" s="1"/>
  <c r="I821" i="1"/>
  <c r="T821" i="1" s="1"/>
  <c r="I1173" i="1"/>
  <c r="T1593" i="1"/>
  <c r="J1593" i="1"/>
  <c r="R1593" i="1"/>
  <c r="I1202" i="1"/>
  <c r="J1876" i="1"/>
  <c r="I1817" i="1"/>
  <c r="T1817" i="1" s="1"/>
  <c r="AJ1773" i="1"/>
  <c r="I1695" i="1"/>
  <c r="T1695" i="1" s="1"/>
  <c r="T1620" i="1"/>
  <c r="R1620" i="1"/>
  <c r="V1620" i="1"/>
  <c r="J1620" i="1"/>
  <c r="R1481" i="1"/>
  <c r="T1304" i="1"/>
  <c r="R1304" i="1"/>
  <c r="V1214" i="1"/>
  <c r="J1214" i="1"/>
  <c r="V1154" i="1"/>
  <c r="T1154" i="1"/>
  <c r="R1125" i="1"/>
  <c r="V968" i="1"/>
  <c r="T897" i="1"/>
  <c r="H858" i="1"/>
  <c r="Q858" i="1" s="1"/>
  <c r="H751" i="1"/>
  <c r="Q751" i="1" s="1"/>
  <c r="V316" i="1"/>
  <c r="T301" i="1"/>
  <c r="R301" i="1"/>
  <c r="T858" i="1"/>
  <c r="V858" i="1"/>
  <c r="T1547" i="1"/>
  <c r="V1547" i="1"/>
  <c r="T1722" i="1"/>
  <c r="R1722" i="1"/>
  <c r="V1722" i="1"/>
  <c r="I789" i="1"/>
  <c r="T1558" i="1"/>
  <c r="V1558" i="1"/>
  <c r="T311" i="1"/>
  <c r="V311" i="1"/>
  <c r="V830" i="1"/>
  <c r="R830" i="1"/>
  <c r="R1656" i="1"/>
  <c r="V1656" i="1"/>
  <c r="T120" i="1"/>
  <c r="V120" i="1"/>
  <c r="R414" i="1"/>
  <c r="V414" i="1"/>
  <c r="R1857" i="1"/>
  <c r="V1857" i="1"/>
  <c r="T1857" i="1"/>
  <c r="T1865" i="1"/>
  <c r="V1865" i="1"/>
  <c r="R35" i="1"/>
  <c r="V35" i="1"/>
  <c r="V21" i="1"/>
  <c r="T21" i="1"/>
  <c r="R153" i="1"/>
  <c r="I232" i="1"/>
  <c r="Q139" i="1"/>
  <c r="T271" i="1"/>
  <c r="V271" i="1"/>
  <c r="R183" i="1"/>
  <c r="V183" i="1"/>
  <c r="V290" i="1"/>
  <c r="T290" i="1"/>
  <c r="V390" i="1"/>
  <c r="R390" i="1"/>
  <c r="R480" i="1"/>
  <c r="V480" i="1"/>
  <c r="V333" i="1"/>
  <c r="R333" i="1"/>
  <c r="V445" i="1"/>
  <c r="T419" i="1"/>
  <c r="V419" i="1"/>
  <c r="R559" i="1"/>
  <c r="V559" i="1"/>
  <c r="V722" i="1"/>
  <c r="T722" i="1"/>
  <c r="R853" i="1"/>
  <c r="V853" i="1"/>
  <c r="R821" i="1"/>
  <c r="V821" i="1"/>
  <c r="R683" i="1"/>
  <c r="V683" i="1"/>
  <c r="S786" i="1"/>
  <c r="J786" i="1"/>
  <c r="L750" i="1"/>
  <c r="V1165" i="1"/>
  <c r="T1165" i="1"/>
  <c r="T1006" i="1"/>
  <c r="V1006" i="1"/>
  <c r="T1046" i="1"/>
  <c r="V1046" i="1"/>
  <c r="V1186" i="1"/>
  <c r="S1269" i="1"/>
  <c r="R1217" i="1"/>
  <c r="V1217" i="1"/>
  <c r="I1301" i="1"/>
  <c r="J1301" i="1" s="1"/>
  <c r="N1302" i="1"/>
  <c r="T1463" i="1"/>
  <c r="R1463" i="1"/>
  <c r="V1463" i="1"/>
  <c r="R1607" i="1"/>
  <c r="V1607" i="1"/>
  <c r="R1817" i="1"/>
  <c r="V1817" i="1"/>
  <c r="I1878" i="1"/>
  <c r="N1879" i="1"/>
  <c r="R1516" i="1"/>
  <c r="V1516" i="1"/>
  <c r="R1507" i="1"/>
  <c r="V1507" i="1"/>
  <c r="R1623" i="1"/>
  <c r="V1623" i="1"/>
  <c r="S1807" i="1"/>
  <c r="T1706" i="1"/>
  <c r="V1706" i="1"/>
  <c r="Q1735" i="1"/>
  <c r="I1808" i="1"/>
  <c r="I1807" i="1" s="1"/>
  <c r="J1807" i="1" s="1"/>
  <c r="T1442" i="1"/>
  <c r="V1442" i="1"/>
  <c r="V1841" i="1"/>
  <c r="R1841" i="1"/>
  <c r="Q2047" i="1"/>
  <c r="S2140" i="1"/>
  <c r="R2116" i="1"/>
  <c r="V2116" i="1"/>
  <c r="S1921" i="1"/>
  <c r="J1921" i="1"/>
  <c r="R1908" i="1"/>
  <c r="V1908" i="1"/>
  <c r="T2071" i="1"/>
  <c r="R2071" i="1"/>
  <c r="V2071" i="1"/>
  <c r="Q1897" i="1"/>
  <c r="S1991" i="1"/>
  <c r="V131" i="1"/>
  <c r="T131" i="1"/>
  <c r="R91" i="1"/>
  <c r="V91" i="1"/>
  <c r="AJ13" i="1"/>
  <c r="AA2183" i="1"/>
  <c r="T24" i="1"/>
  <c r="V24" i="1"/>
  <c r="V172" i="1"/>
  <c r="T172" i="1"/>
  <c r="I51" i="1"/>
  <c r="R199" i="1"/>
  <c r="V199" i="1"/>
  <c r="I82" i="1"/>
  <c r="H322" i="1"/>
  <c r="I323" i="1"/>
  <c r="I322" i="1" s="1"/>
  <c r="R526" i="1"/>
  <c r="V526" i="1"/>
  <c r="I386" i="1"/>
  <c r="I381" i="1" s="1"/>
  <c r="I432" i="1"/>
  <c r="I430" i="1" s="1"/>
  <c r="R445" i="1"/>
  <c r="R496" i="1"/>
  <c r="V496" i="1"/>
  <c r="R595" i="1"/>
  <c r="V595" i="1"/>
  <c r="T595" i="1"/>
  <c r="I752" i="1"/>
  <c r="I751" i="1" s="1"/>
  <c r="R625" i="1"/>
  <c r="V625" i="1"/>
  <c r="T762" i="1"/>
  <c r="V762" i="1"/>
  <c r="V730" i="1"/>
  <c r="T730" i="1"/>
  <c r="N886" i="1"/>
  <c r="I885" i="1"/>
  <c r="J885" i="1" s="1"/>
  <c r="T1038" i="1"/>
  <c r="V1033" i="1"/>
  <c r="Q1046" i="1"/>
  <c r="R1068" i="1"/>
  <c r="V1068" i="1"/>
  <c r="R1199" i="1"/>
  <c r="V1199" i="1"/>
  <c r="T1199" i="1"/>
  <c r="R1186" i="1"/>
  <c r="T1269" i="1"/>
  <c r="R1269" i="1"/>
  <c r="V1269" i="1"/>
  <c r="N1307" i="1"/>
  <c r="R1245" i="1"/>
  <c r="V1245" i="1"/>
  <c r="Q1463" i="1"/>
  <c r="J1463" i="1"/>
  <c r="R1666" i="1"/>
  <c r="V1666" i="1"/>
  <c r="T1714" i="1"/>
  <c r="V1714" i="1"/>
  <c r="L1584" i="1"/>
  <c r="S1770" i="1"/>
  <c r="S1516" i="1"/>
  <c r="V1565" i="1"/>
  <c r="T1565" i="1"/>
  <c r="H1746" i="1"/>
  <c r="T1735" i="1"/>
  <c r="V1735" i="1"/>
  <c r="R1757" i="1"/>
  <c r="V1757" i="1"/>
  <c r="T1325" i="1"/>
  <c r="V1325" i="1"/>
  <c r="S1656" i="1"/>
  <c r="AJ1865" i="1"/>
  <c r="J1450" i="1"/>
  <c r="O1450" i="1" s="1"/>
  <c r="Q1558" i="1"/>
  <c r="V1596" i="1"/>
  <c r="H1857" i="1"/>
  <c r="R1886" i="1"/>
  <c r="V1886" i="1"/>
  <c r="T1886" i="1"/>
  <c r="R2107" i="1"/>
  <c r="V2107" i="1"/>
  <c r="T2156" i="1"/>
  <c r="V2156" i="1"/>
  <c r="N2177" i="1"/>
  <c r="I2176" i="1"/>
  <c r="J2176" i="1" s="1"/>
  <c r="V2145" i="1"/>
  <c r="T2145" i="1"/>
  <c r="S1957" i="1"/>
  <c r="S2071" i="1"/>
  <c r="J2071" i="1"/>
  <c r="N2173" i="1"/>
  <c r="I2172" i="1"/>
  <c r="H1885" i="1"/>
  <c r="I2023" i="1"/>
  <c r="J2023" i="1" s="1"/>
  <c r="N2024" i="1"/>
  <c r="H13" i="1"/>
  <c r="I14" i="1"/>
  <c r="I13" i="1" s="1"/>
  <c r="R18" i="1"/>
  <c r="V18" i="1"/>
  <c r="T18" i="1"/>
  <c r="S115" i="1"/>
  <c r="H282" i="1"/>
  <c r="R266" i="1"/>
  <c r="V266" i="1"/>
  <c r="N299" i="1"/>
  <c r="I298" i="1"/>
  <c r="J298" i="1" s="1"/>
  <c r="AJ51" i="1"/>
  <c r="AJ349" i="1"/>
  <c r="I303" i="1"/>
  <c r="T743" i="1"/>
  <c r="H830" i="1"/>
  <c r="N892" i="1"/>
  <c r="T711" i="1"/>
  <c r="V711" i="1"/>
  <c r="H789" i="1"/>
  <c r="AJ869" i="1"/>
  <c r="R1116" i="1"/>
  <c r="V1116" i="1"/>
  <c r="R1084" i="1"/>
  <c r="V1084" i="1"/>
  <c r="J1199" i="1"/>
  <c r="Q1199" i="1"/>
  <c r="R1207" i="1"/>
  <c r="V1207" i="1"/>
  <c r="R1236" i="1"/>
  <c r="V1236" i="1"/>
  <c r="V1285" i="1"/>
  <c r="T1285" i="1"/>
  <c r="T1274" i="1"/>
  <c r="V1274" i="1"/>
  <c r="S1385" i="1"/>
  <c r="R1418" i="1"/>
  <c r="V1418" i="1"/>
  <c r="V1585" i="1"/>
  <c r="T1585" i="1"/>
  <c r="R1336" i="1"/>
  <c r="V1336" i="1"/>
  <c r="V1846" i="1"/>
  <c r="T1846" i="1"/>
  <c r="R1385" i="1"/>
  <c r="V1385" i="1"/>
  <c r="R1352" i="1"/>
  <c r="V1352" i="1"/>
  <c r="R1484" i="1"/>
  <c r="V1484" i="1"/>
  <c r="S1666" i="1"/>
  <c r="S1817" i="1"/>
  <c r="R1924" i="1"/>
  <c r="V1924" i="1"/>
  <c r="H2035" i="1"/>
  <c r="S2107" i="1"/>
  <c r="Q2156" i="1"/>
  <c r="J2041" i="1"/>
  <c r="Q2041" i="1"/>
  <c r="T2007" i="1"/>
  <c r="V2007" i="1"/>
  <c r="R1967" i="1"/>
  <c r="V1967" i="1"/>
  <c r="Q18" i="1"/>
  <c r="J18" i="1"/>
  <c r="R48" i="1"/>
  <c r="V48" i="1"/>
  <c r="T48" i="1"/>
  <c r="V115" i="1"/>
  <c r="R115" i="1"/>
  <c r="V139" i="1"/>
  <c r="T139" i="1"/>
  <c r="S266" i="1"/>
  <c r="T169" i="1"/>
  <c r="R169" i="1"/>
  <c r="V169" i="1"/>
  <c r="I248" i="1"/>
  <c r="I242" i="1" s="1"/>
  <c r="H242" i="1"/>
  <c r="I284" i="1"/>
  <c r="I282" i="1" s="1"/>
  <c r="I349" i="1"/>
  <c r="H349" i="1"/>
  <c r="V437" i="1"/>
  <c r="T437" i="1"/>
  <c r="V458" i="1"/>
  <c r="T458" i="1"/>
  <c r="I774" i="1"/>
  <c r="I773" i="1" s="1"/>
  <c r="H773" i="1"/>
  <c r="V756" i="1"/>
  <c r="T756" i="1"/>
  <c r="I881" i="1"/>
  <c r="I877" i="1" s="1"/>
  <c r="R641" i="1"/>
  <c r="V641" i="1"/>
  <c r="R674" i="1"/>
  <c r="V674" i="1"/>
  <c r="T786" i="1"/>
  <c r="V786" i="1"/>
  <c r="R786" i="1"/>
  <c r="R977" i="1"/>
  <c r="V977" i="1"/>
  <c r="R1149" i="1"/>
  <c r="V1149" i="1"/>
  <c r="V908" i="1"/>
  <c r="T908" i="1"/>
  <c r="R1025" i="1"/>
  <c r="V1025" i="1"/>
  <c r="T1025" i="1"/>
  <c r="S1207" i="1"/>
  <c r="Q1285" i="1"/>
  <c r="AJ1746" i="1"/>
  <c r="V1293" i="1"/>
  <c r="T1293" i="1"/>
  <c r="Q1423" i="1"/>
  <c r="T1434" i="1"/>
  <c r="V1434" i="1"/>
  <c r="S1507" i="1"/>
  <c r="Q1585" i="1"/>
  <c r="Q1695" i="1"/>
  <c r="I1746" i="1"/>
  <c r="R1394" i="1"/>
  <c r="V1394" i="1"/>
  <c r="Q1547" i="1"/>
  <c r="I1773" i="1"/>
  <c r="V1873" i="1"/>
  <c r="V1423" i="1"/>
  <c r="T1423" i="1"/>
  <c r="I1771" i="1"/>
  <c r="I1770" i="1" s="1"/>
  <c r="L1734" i="1"/>
  <c r="V1996" i="1"/>
  <c r="T1996" i="1"/>
  <c r="T2047" i="1"/>
  <c r="R2047" i="1"/>
  <c r="V2047" i="1"/>
  <c r="R2140" i="1"/>
  <c r="V2140" i="1"/>
  <c r="T2058" i="1"/>
  <c r="R2058" i="1"/>
  <c r="V2058" i="1"/>
  <c r="T1921" i="1"/>
  <c r="R1921" i="1"/>
  <c r="V1921" i="1"/>
  <c r="R2041" i="1"/>
  <c r="V2041" i="1"/>
  <c r="T2041" i="1"/>
  <c r="T1897" i="1"/>
  <c r="V1897" i="1"/>
  <c r="R1991" i="1"/>
  <c r="V1991" i="1"/>
  <c r="N2029" i="1"/>
  <c r="I2028" i="1"/>
  <c r="V2036" i="1"/>
  <c r="T2036" i="1"/>
  <c r="Q2007" i="1"/>
  <c r="T2015" i="1"/>
  <c r="V2015" i="1"/>
  <c r="J2145" i="1"/>
  <c r="R2074" i="1"/>
  <c r="V2074" i="1"/>
  <c r="R1585" i="1" l="1"/>
  <c r="H1462" i="1"/>
  <c r="J1455" i="1"/>
  <c r="O1455" i="1" s="1"/>
  <c r="V1455" i="1" s="1"/>
  <c r="J1025" i="1"/>
  <c r="J1773" i="1"/>
  <c r="J968" i="1"/>
  <c r="J1878" i="1"/>
  <c r="J120" i="1"/>
  <c r="H1045" i="1"/>
  <c r="H1313" i="1"/>
  <c r="T1991" i="1"/>
  <c r="J303" i="1"/>
  <c r="O303" i="1" s="1"/>
  <c r="R897" i="1"/>
  <c r="I896" i="1"/>
  <c r="Q1194" i="1"/>
  <c r="H1193" i="1"/>
  <c r="H310" i="1"/>
  <c r="R458" i="1"/>
  <c r="I457" i="1"/>
  <c r="R1046" i="1"/>
  <c r="Q603" i="1"/>
  <c r="H602" i="1"/>
  <c r="I1313" i="1"/>
  <c r="J419" i="1"/>
  <c r="Q897" i="1"/>
  <c r="H896" i="1"/>
  <c r="R603" i="1"/>
  <c r="Q458" i="1"/>
  <c r="H457" i="1"/>
  <c r="T2140" i="1"/>
  <c r="T115" i="1"/>
  <c r="T1967" i="1"/>
  <c r="R311" i="1"/>
  <c r="Q311" i="1"/>
  <c r="H160" i="1"/>
  <c r="I160" i="1"/>
  <c r="H12" i="1"/>
  <c r="R756" i="1"/>
  <c r="J908" i="1"/>
  <c r="R1590" i="1"/>
  <c r="J1149" i="1"/>
  <c r="J1325" i="1"/>
  <c r="J2107" i="1"/>
  <c r="J458" i="1"/>
  <c r="J1714" i="1"/>
  <c r="R2164" i="1"/>
  <c r="N591" i="1"/>
  <c r="J1322" i="1"/>
  <c r="J603" i="1"/>
  <c r="R2015" i="1"/>
  <c r="J1558" i="1"/>
  <c r="J1352" i="1"/>
  <c r="J1957" i="1"/>
  <c r="T1507" i="1"/>
  <c r="J730" i="1"/>
  <c r="J1623" i="1"/>
  <c r="I1572" i="1"/>
  <c r="J1572" i="1" s="1"/>
  <c r="O1572" i="1" s="1"/>
  <c r="J311" i="1"/>
  <c r="J316" i="1"/>
  <c r="J1038" i="1"/>
  <c r="O1038" i="1" s="1"/>
  <c r="V1038" i="1" s="1"/>
  <c r="J333" i="1"/>
  <c r="J1046" i="1"/>
  <c r="I1181" i="1"/>
  <c r="J1181" i="1" s="1"/>
  <c r="O1181" i="1" s="1"/>
  <c r="T1908" i="1"/>
  <c r="Q120" i="1"/>
  <c r="T932" i="1"/>
  <c r="J91" i="1"/>
  <c r="J869" i="1"/>
  <c r="J1006" i="1"/>
  <c r="J977" i="1"/>
  <c r="T1149" i="1"/>
  <c r="J1666" i="1"/>
  <c r="T1924" i="1"/>
  <c r="J1607" i="1"/>
  <c r="I889" i="1"/>
  <c r="J889" i="1" s="1"/>
  <c r="O889" i="1" s="1"/>
  <c r="R889" i="1" s="1"/>
  <c r="R1695" i="1"/>
  <c r="J1865" i="1"/>
  <c r="J858" i="1"/>
  <c r="J706" i="1"/>
  <c r="I153" i="1"/>
  <c r="J153" i="1" s="1"/>
  <c r="O153" i="1" s="1"/>
  <c r="T153" i="1" s="1"/>
  <c r="J1418" i="1"/>
  <c r="T968" i="1"/>
  <c r="J1154" i="1"/>
  <c r="J595" i="1"/>
  <c r="O595" i="1" s="1"/>
  <c r="T1656" i="1"/>
  <c r="R858" i="1"/>
  <c r="J743" i="1"/>
  <c r="O743" i="1" s="1"/>
  <c r="R743" i="1" s="1"/>
  <c r="J381" i="1"/>
  <c r="J1695" i="1"/>
  <c r="J1207" i="1"/>
  <c r="R2156" i="1"/>
  <c r="I450" i="1"/>
  <c r="J450" i="1" s="1"/>
  <c r="O450" i="1" s="1"/>
  <c r="V450" i="1" s="1"/>
  <c r="T1623" i="1"/>
  <c r="J683" i="1"/>
  <c r="J1017" i="1"/>
  <c r="J1194" i="1"/>
  <c r="J1116" i="1"/>
  <c r="J526" i="1"/>
  <c r="J1442" i="1"/>
  <c r="T1217" i="1"/>
  <c r="J1217" i="1"/>
  <c r="R1293" i="1"/>
  <c r="J1293" i="1"/>
  <c r="T2074" i="1"/>
  <c r="R1423" i="1"/>
  <c r="J1817" i="1"/>
  <c r="J1596" i="1"/>
  <c r="J290" i="1"/>
  <c r="J1516" i="1"/>
  <c r="T1841" i="1"/>
  <c r="J897" i="1"/>
  <c r="J1304" i="1"/>
  <c r="J1690" i="1"/>
  <c r="J437" i="1"/>
  <c r="I1757" i="1"/>
  <c r="J1757" i="1" s="1"/>
  <c r="J1996" i="1"/>
  <c r="J1434" i="1"/>
  <c r="J559" i="1"/>
  <c r="J390" i="1"/>
  <c r="J271" i="1"/>
  <c r="R1154" i="1"/>
  <c r="R1194" i="1"/>
  <c r="J722" i="1"/>
  <c r="J1542" i="1"/>
  <c r="Q1442" i="1"/>
  <c r="J1385" i="1"/>
  <c r="S526" i="1"/>
  <c r="J35" i="1"/>
  <c r="J414" i="1"/>
  <c r="I1068" i="1"/>
  <c r="J1274" i="1"/>
  <c r="J24" i="1"/>
  <c r="J641" i="1"/>
  <c r="I1186" i="1"/>
  <c r="J1186" i="1" s="1"/>
  <c r="O1186" i="1" s="1"/>
  <c r="T1186" i="1" s="1"/>
  <c r="J535" i="1"/>
  <c r="H1584" i="1"/>
  <c r="R1846" i="1"/>
  <c r="S641" i="1"/>
  <c r="J480" i="1"/>
  <c r="R1714" i="1"/>
  <c r="J711" i="1"/>
  <c r="J821" i="1"/>
  <c r="J1897" i="1"/>
  <c r="T2116" i="1"/>
  <c r="V301" i="1"/>
  <c r="J131" i="1"/>
  <c r="J1084" i="1"/>
  <c r="J21" i="1"/>
  <c r="J183" i="1"/>
  <c r="R1735" i="1"/>
  <c r="I1306" i="1"/>
  <c r="I1193" i="1" s="1"/>
  <c r="J625" i="1"/>
  <c r="J1236" i="1"/>
  <c r="S1336" i="1"/>
  <c r="J232" i="1"/>
  <c r="J614" i="1"/>
  <c r="J575" i="1"/>
  <c r="J1577" i="1"/>
  <c r="O1577" i="1" s="1"/>
  <c r="J564" i="1"/>
  <c r="J1466" i="1"/>
  <c r="J1314" i="1"/>
  <c r="R1314" i="1"/>
  <c r="Q575" i="1"/>
  <c r="R139" i="1"/>
  <c r="J1394" i="1"/>
  <c r="Q1469" i="1"/>
  <c r="R1274" i="1"/>
  <c r="J199" i="1"/>
  <c r="J51" i="1"/>
  <c r="R419" i="1"/>
  <c r="T1474" i="1"/>
  <c r="J150" i="1"/>
  <c r="J1547" i="1"/>
  <c r="R437" i="1"/>
  <c r="J266" i="1"/>
  <c r="J1469" i="1"/>
  <c r="J853" i="1"/>
  <c r="J1565" i="1"/>
  <c r="J469" i="1"/>
  <c r="J1481" i="1"/>
  <c r="J935" i="1"/>
  <c r="R2036" i="1"/>
  <c r="S1084" i="1"/>
  <c r="J1245" i="1"/>
  <c r="J1057" i="1"/>
  <c r="J1484" i="1"/>
  <c r="T1336" i="1"/>
  <c r="J1336" i="1"/>
  <c r="J466" i="1"/>
  <c r="N739" i="1"/>
  <c r="I738" i="1"/>
  <c r="J738" i="1" s="1"/>
  <c r="O738" i="1" s="1"/>
  <c r="R738" i="1" s="1"/>
  <c r="J1453" i="1"/>
  <c r="V1453" i="1"/>
  <c r="N446" i="1"/>
  <c r="I445" i="1"/>
  <c r="J445" i="1" s="1"/>
  <c r="O445" i="1" s="1"/>
  <c r="T445" i="1" s="1"/>
  <c r="T346" i="1"/>
  <c r="J346" i="1"/>
  <c r="J902" i="1"/>
  <c r="R902" i="1"/>
  <c r="R1017" i="1"/>
  <c r="I2035" i="1"/>
  <c r="J2035" i="1" s="1"/>
  <c r="J582" i="1"/>
  <c r="J1173" i="1"/>
  <c r="J493" i="1"/>
  <c r="T493" i="1"/>
  <c r="V448" i="1"/>
  <c r="J448" i="1"/>
  <c r="I1584" i="1"/>
  <c r="J1584" i="1" s="1"/>
  <c r="R1706" i="1"/>
  <c r="J1706" i="1"/>
  <c r="J172" i="1"/>
  <c r="R172" i="1"/>
  <c r="J1165" i="1"/>
  <c r="J762" i="1"/>
  <c r="R1051" i="1"/>
  <c r="J1051" i="1"/>
  <c r="S414" i="1"/>
  <c r="Q131" i="1"/>
  <c r="T683" i="1"/>
  <c r="J319" i="1"/>
  <c r="J674" i="1"/>
  <c r="R2007" i="1"/>
  <c r="J1285" i="1"/>
  <c r="J496" i="1"/>
  <c r="S919" i="1"/>
  <c r="J919" i="1"/>
  <c r="Q463" i="1"/>
  <c r="J463" i="1"/>
  <c r="J751" i="1"/>
  <c r="J1081" i="1"/>
  <c r="T1081" i="1"/>
  <c r="J82" i="1"/>
  <c r="H750" i="1"/>
  <c r="N1147" i="1"/>
  <c r="O1125" i="1" s="1"/>
  <c r="I1125" i="1"/>
  <c r="R1202" i="1"/>
  <c r="J1202" i="1"/>
  <c r="O298" i="1"/>
  <c r="O2176" i="1"/>
  <c r="R1173" i="1"/>
  <c r="V1695" i="1"/>
  <c r="R1577" i="1"/>
  <c r="V1577" i="1"/>
  <c r="T1577" i="1"/>
  <c r="R1727" i="1"/>
  <c r="V1727" i="1"/>
  <c r="T1727" i="1"/>
  <c r="R1450" i="1"/>
  <c r="V1450" i="1"/>
  <c r="T1450" i="1"/>
  <c r="T773" i="1"/>
  <c r="R773" i="1"/>
  <c r="V773" i="1"/>
  <c r="T1770" i="1"/>
  <c r="V1770" i="1"/>
  <c r="R1770" i="1"/>
  <c r="R242" i="1"/>
  <c r="V242" i="1"/>
  <c r="T242" i="1"/>
  <c r="T13" i="1"/>
  <c r="R13" i="1"/>
  <c r="V13" i="1"/>
  <c r="T322" i="1"/>
  <c r="V322" i="1"/>
  <c r="R322" i="1"/>
  <c r="T51" i="1"/>
  <c r="V51" i="1"/>
  <c r="R51" i="1"/>
  <c r="R1455" i="1"/>
  <c r="V738" i="1"/>
  <c r="J349" i="1"/>
  <c r="S349" i="1"/>
  <c r="R282" i="1"/>
  <c r="V282" i="1"/>
  <c r="T282" i="1"/>
  <c r="V743" i="1"/>
  <c r="J13" i="1"/>
  <c r="Q13" i="1"/>
  <c r="J1770" i="1"/>
  <c r="O885" i="1"/>
  <c r="T885" i="1" s="1"/>
  <c r="R751" i="1"/>
  <c r="V751" i="1"/>
  <c r="T751" i="1"/>
  <c r="T430" i="1"/>
  <c r="R430" i="1"/>
  <c r="V430" i="1"/>
  <c r="Q322" i="1"/>
  <c r="J322" i="1"/>
  <c r="O1878" i="1"/>
  <c r="T590" i="1"/>
  <c r="V153" i="1"/>
  <c r="S242" i="1"/>
  <c r="J242" i="1"/>
  <c r="T1773" i="1"/>
  <c r="R1773" i="1"/>
  <c r="V1773" i="1"/>
  <c r="T869" i="1"/>
  <c r="V869" i="1"/>
  <c r="R869" i="1"/>
  <c r="R877" i="1"/>
  <c r="V877" i="1"/>
  <c r="T877" i="1"/>
  <c r="J773" i="1"/>
  <c r="S773" i="1"/>
  <c r="R381" i="1"/>
  <c r="V381" i="1"/>
  <c r="T381" i="1"/>
  <c r="T349" i="1"/>
  <c r="R349" i="1"/>
  <c r="V349" i="1"/>
  <c r="S830" i="1"/>
  <c r="J830" i="1"/>
  <c r="R298" i="1"/>
  <c r="V298" i="1"/>
  <c r="T298" i="1"/>
  <c r="O2023" i="1"/>
  <c r="T2023" i="1" s="1"/>
  <c r="R2176" i="1"/>
  <c r="V2176" i="1"/>
  <c r="T2176" i="1"/>
  <c r="J1857" i="1"/>
  <c r="Q1857" i="1"/>
  <c r="J2028" i="1"/>
  <c r="O2028" i="1" s="1"/>
  <c r="T1807" i="1"/>
  <c r="V1807" i="1"/>
  <c r="R1807" i="1"/>
  <c r="R1878" i="1"/>
  <c r="V1878" i="1"/>
  <c r="T1878" i="1"/>
  <c r="T1455" i="1"/>
  <c r="O1301" i="1"/>
  <c r="T738" i="1"/>
  <c r="V590" i="1"/>
  <c r="T232" i="1"/>
  <c r="R232" i="1"/>
  <c r="V232" i="1"/>
  <c r="T1746" i="1"/>
  <c r="V1746" i="1"/>
  <c r="R1746" i="1"/>
  <c r="S789" i="1"/>
  <c r="J789" i="1"/>
  <c r="T303" i="1"/>
  <c r="V303" i="1"/>
  <c r="R303" i="1"/>
  <c r="J282" i="1"/>
  <c r="Q282" i="1"/>
  <c r="I1885" i="1"/>
  <c r="J1885" i="1" s="1"/>
  <c r="Q1746" i="1"/>
  <c r="J1746" i="1"/>
  <c r="T82" i="1"/>
  <c r="V82" i="1"/>
  <c r="R82" i="1"/>
  <c r="R161" i="1"/>
  <c r="V161" i="1"/>
  <c r="T161" i="1"/>
  <c r="J161" i="1"/>
  <c r="J2172" i="1"/>
  <c r="O2172" i="1" s="1"/>
  <c r="H1734" i="1"/>
  <c r="R1301" i="1"/>
  <c r="V1301" i="1"/>
  <c r="T1301" i="1"/>
  <c r="J877" i="1"/>
  <c r="R789" i="1"/>
  <c r="V789" i="1"/>
  <c r="T789" i="1"/>
  <c r="J430" i="1"/>
  <c r="I1045" i="1" l="1"/>
  <c r="J1045" i="1" s="1"/>
  <c r="I750" i="1"/>
  <c r="J750" i="1" s="1"/>
  <c r="I1462" i="1"/>
  <c r="J1462" i="1" s="1"/>
  <c r="I310" i="1"/>
  <c r="J310" i="1" s="1"/>
  <c r="I602" i="1"/>
  <c r="J602" i="1" s="1"/>
  <c r="I12" i="1"/>
  <c r="J12" i="1" s="1"/>
  <c r="J1313" i="1"/>
  <c r="T1068" i="1"/>
  <c r="J1068" i="1"/>
  <c r="T1757" i="1"/>
  <c r="I1734" i="1"/>
  <c r="J1734" i="1" s="1"/>
  <c r="J896" i="1"/>
  <c r="J1193" i="1"/>
  <c r="J1306" i="1"/>
  <c r="O1306" i="1" s="1"/>
  <c r="J457" i="1"/>
  <c r="T1125" i="1"/>
  <c r="J1125" i="1"/>
  <c r="T2172" i="1"/>
  <c r="R2172" i="1"/>
  <c r="V2172" i="1"/>
  <c r="R1306" i="1"/>
  <c r="T1306" i="1"/>
  <c r="V1306" i="1"/>
  <c r="R2028" i="1"/>
  <c r="V2028" i="1"/>
  <c r="T2028" i="1"/>
  <c r="J160" i="1"/>
  <c r="R450" i="1"/>
  <c r="R885" i="1"/>
  <c r="V889" i="1"/>
  <c r="V2023" i="1"/>
  <c r="T450" i="1"/>
  <c r="V885" i="1"/>
  <c r="T889" i="1"/>
  <c r="R2023" i="1"/>
  <c r="J2183" i="1" l="1"/>
</calcChain>
</file>

<file path=xl/sharedStrings.xml><?xml version="1.0" encoding="utf-8"?>
<sst xmlns="http://schemas.openxmlformats.org/spreadsheetml/2006/main" count="11920" uniqueCount="1712">
  <si>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</si>
  <si>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</si>
  <si>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</si>
  <si>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</si>
  <si>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</si>
  <si>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</si>
  <si>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</si>
  <si>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</si>
  <si>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</si>
  <si>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</si>
  <si>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</si>
  <si>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</si>
  <si>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</si>
  <si>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</si>
  <si>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</si>
  <si>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</si>
  <si>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</si>
  <si>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</si>
  <si>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</si>
  <si>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</si>
  <si>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</si>
  <si>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</si>
  <si>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</si>
  <si>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</si>
  <si>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</si>
  <si>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</si>
  <si>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</si>
  <si>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</si>
  <si>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</si>
  <si>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</si>
  <si>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</si>
  <si>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</si>
  <si>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</si>
  <si>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</si>
  <si>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</si>
  <si>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</si>
  <si>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</si>
  <si>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</si>
  <si>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</si>
  <si>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</si>
  <si>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</si>
  <si>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</si>
  <si>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</si>
  <si>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</si>
  <si>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</si>
  <si>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</si>
  <si>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</si>
  <si>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</si>
  <si>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</si>
  <si>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</si>
  <si>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</si>
  <si>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</si>
  <si>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</si>
  <si>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</si>
  <si>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</si>
  <si>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</si>
  <si>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</si>
  <si>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</si>
  <si>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</si>
  <si>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</si>
  <si>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</si>
  <si>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</si>
  <si>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</si>
  <si>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</si>
  <si>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</si>
  <si>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</si>
  <si>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</si>
  <si>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</si>
  <si>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</si>
  <si>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</si>
  <si>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</si>
  <si>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</si>
  <si>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</si>
  <si>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</si>
  <si>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</si>
  <si>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</si>
  <si>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</si>
  <si>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</si>
  <si>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</si>
  <si>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</si>
  <si>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</si>
  <si>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</si>
  <si>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</si>
  <si>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</si>
  <si>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</si>
  <si>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</si>
  <si>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</si>
  <si>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</si>
  <si>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</si>
  <si>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</si>
  <si>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</si>
  <si>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</si>
  <si>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</si>
  <si>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</si>
  <si>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</si>
  <si>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</si>
  <si>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</si>
  <si>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</si>
  <si>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</si>
  <si>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</si>
  <si>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</si>
  <si>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</si>
  <si>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</si>
  <si>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</si>
  <si>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</si>
  <si>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</si>
  <si>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</si>
  <si>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</si>
  <si>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</si>
  <si>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</si>
  <si>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</si>
  <si>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</si>
  <si>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</si>
  <si>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</si>
  <si>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</si>
  <si>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</si>
  <si>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</si>
  <si>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</si>
  <si>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</si>
  <si>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</si>
  <si>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</si>
  <si>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</si>
  <si>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</si>
  <si>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</si>
  <si>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</si>
  <si>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</si>
  <si>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</si>
  <si>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</si>
  <si>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</si>
  <si>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</si>
  <si>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</si>
  <si>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</si>
  <si>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</si>
  <si>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</si>
  <si>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</si>
  <si>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</si>
  <si>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</si>
  <si>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</si>
  <si>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</si>
  <si>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</si>
  <si>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</si>
  <si>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</si>
  <si>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</si>
  <si>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</si>
  <si>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</si>
  <si>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</si>
  <si>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</si>
  <si>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</si>
  <si>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</si>
  <si>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</si>
  <si>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</si>
  <si>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</si>
  <si>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</si>
  <si>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</si>
  <si>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</si>
  <si>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</si>
  <si>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</si>
  <si>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</si>
  <si>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</si>
  <si>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160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</si>
  <si>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</si>
  <si>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</si>
  <si>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</si>
  <si>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</si>
  <si>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</si>
  <si>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</si>
  <si>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</si>
  <si>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</si>
  <si>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</si>
  <si>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</si>
  <si>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</si>
  <si>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</si>
  <si>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</si>
  <si>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</si>
  <si>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</si>
  <si>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</si>
  <si>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</si>
  <si>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</si>
  <si>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</si>
  <si>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</si>
  <si>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</si>
  <si>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</si>
  <si>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</si>
  <si>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</si>
  <si>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</si>
  <si>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</si>
  <si>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</si>
  <si>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</si>
  <si>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</si>
  <si>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</si>
  <si>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</si>
  <si>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</si>
  <si>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</si>
  <si>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</si>
  <si>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</si>
  <si>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</si>
  <si>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</si>
  <si>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</si>
  <si>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</si>
  <si>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</si>
  <si>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</si>
  <si>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</si>
  <si>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</si>
  <si>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</si>
  <si>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</si>
  <si>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</si>
  <si>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</si>
  <si>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</si>
  <si>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</si>
  <si>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</si>
  <si>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</si>
  <si>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</si>
  <si>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</si>
  <si>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</si>
  <si>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</si>
  <si>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</si>
  <si>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</si>
  <si>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</si>
  <si>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</si>
  <si>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</si>
  <si>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</si>
  <si>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</si>
  <si>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</si>
  <si>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</si>
  <si>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</si>
  <si>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</si>
  <si>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</si>
  <si>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</si>
  <si>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</si>
  <si>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</si>
  <si>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</si>
  <si>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</si>
  <si>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</si>
  <si>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237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</si>
  <si>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</si>
  <si>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</si>
  <si>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</si>
  <si>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</si>
  <si>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</si>
  <si>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</si>
  <si>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</si>
  <si>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</si>
  <si>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</si>
  <si>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</si>
  <si>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</si>
  <si>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</si>
  <si>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</si>
  <si>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</si>
  <si>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</si>
  <si>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</si>
  <si>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</si>
  <si>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</si>
  <si>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</si>
  <si>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</si>
  <si>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</si>
  <si>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</si>
  <si>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</si>
  <si>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</si>
  <si>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</si>
  <si>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</si>
  <si>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</si>
  <si>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</si>
  <si>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</si>
  <si>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</si>
  <si>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</si>
  <si>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</si>
  <si>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</si>
  <si>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</si>
  <si>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</si>
  <si>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</si>
  <si>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</si>
  <si>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</si>
  <si>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</si>
  <si>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</si>
  <si>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</si>
  <si>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</si>
  <si>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</si>
  <si>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</si>
  <si>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</si>
  <si>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</si>
  <si>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</si>
  <si>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</si>
  <si>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</si>
  <si>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</si>
  <si>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</si>
  <si>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</si>
  <si>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</si>
  <si>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</si>
  <si>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</si>
  <si>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</si>
  <si>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</si>
  <si>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</si>
  <si>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</si>
  <si>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</si>
  <si>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</si>
  <si>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</si>
  <si>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</si>
  <si>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</si>
  <si>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</si>
  <si>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</si>
  <si>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</si>
  <si>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</si>
  <si>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</si>
  <si>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</si>
  <si>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</si>
  <si>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</si>
  <si>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</si>
  <si>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</si>
  <si>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</si>
  <si>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</si>
  <si>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</si>
  <si>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</si>
  <si>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</si>
  <si>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</si>
  <si>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</si>
  <si>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</si>
  <si>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</si>
  <si>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</si>
  <si>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</si>
  <si>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</si>
  <si>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</si>
  <si>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</si>
  <si>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</si>
  <si>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</si>
  <si>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</si>
  <si>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</si>
  <si>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</si>
  <si>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</si>
  <si>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</si>
  <si>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</si>
  <si>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</si>
  <si>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</si>
  <si>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</si>
  <si>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</si>
  <si>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</si>
  <si>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</si>
  <si>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</si>
  <si>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</si>
  <si>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</si>
  <si>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</si>
  <si>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</si>
  <si>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</si>
  <si>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</si>
  <si>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</si>
  <si>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</si>
  <si>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</si>
  <si>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</si>
  <si>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</si>
  <si>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</si>
  <si>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</si>
  <si>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</si>
  <si>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</si>
  <si>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</si>
  <si>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</si>
  <si>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</si>
  <si>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</si>
  <si>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</si>
  <si>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</si>
  <si>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</si>
  <si>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</si>
  <si>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</si>
  <si>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</si>
  <si>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</si>
  <si>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</si>
  <si>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</si>
  <si>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</si>
  <si>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</si>
  <si>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</si>
  <si>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</si>
  <si>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</si>
  <si>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</si>
  <si>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</si>
  <si>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</si>
  <si>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</si>
  <si>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</si>
  <si>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</si>
  <si>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</si>
  <si>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</si>
  <si>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</si>
  <si>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</si>
  <si>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</si>
  <si>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</si>
  <si>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</si>
  <si>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</si>
  <si>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</si>
  <si>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</si>
  <si>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</si>
  <si>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</si>
  <si>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</si>
  <si>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</si>
  <si>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</si>
  <si>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</si>
  <si>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</si>
  <si>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</si>
  <si>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</si>
  <si>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</si>
  <si>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</si>
  <si>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</si>
  <si>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</si>
  <si>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</si>
  <si>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</si>
  <si>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</si>
  <si>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</si>
  <si>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</si>
  <si>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</si>
  <si>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</si>
  <si>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</si>
  <si>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</si>
  <si>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</si>
  <si>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</si>
  <si>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</si>
  <si>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</si>
  <si>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</si>
  <si>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</si>
  <si>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</si>
  <si>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</si>
  <si>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</si>
  <si>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</si>
  <si>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</si>
  <si>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</si>
  <si>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</si>
  <si>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</si>
  <si>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</si>
  <si>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</si>
  <si>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</si>
  <si>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</si>
  <si>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</si>
  <si>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</si>
  <si>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</si>
  <si>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</si>
  <si>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</si>
  <si>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</si>
  <si>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</si>
  <si>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</si>
  <si>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</si>
  <si>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</si>
  <si>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</si>
  <si>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</si>
  <si>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</si>
  <si>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</si>
  <si>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</si>
  <si>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</si>
  <si>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</si>
  <si>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</si>
  <si>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</si>
  <si>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</si>
  <si>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</si>
  <si>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</si>
  <si>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</si>
  <si>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</si>
  <si>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</si>
  <si>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</si>
  <si>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</si>
  <si>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</si>
  <si>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</si>
  <si>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</si>
  <si>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</si>
  <si>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</si>
  <si>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</si>
  <si>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</si>
  <si>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</si>
  <si>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</si>
  <si>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</si>
  <si>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</si>
  <si>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</si>
  <si>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</si>
  <si>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</si>
  <si>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</si>
  <si>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</si>
  <si>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</si>
  <si>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</si>
  <si>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</si>
  <si>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</si>
  <si>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</si>
  <si>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</si>
  <si>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</si>
  <si>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</si>
  <si>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</si>
  <si>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</si>
  <si>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</si>
  <si>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</si>
  <si>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</si>
  <si>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</si>
  <si>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</si>
  <si>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</si>
  <si>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</si>
  <si>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</si>
  <si>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</si>
  <si>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</si>
  <si>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</si>
  <si>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</si>
  <si>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</si>
  <si>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</si>
  <si>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</si>
  <si>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</si>
  <si>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</si>
  <si>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</si>
  <si>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</si>
  <si>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</si>
  <si>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</si>
  <si>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</si>
  <si>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</si>
  <si>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</si>
  <si>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</si>
  <si>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</si>
  <si>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</si>
  <si>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</si>
  <si>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</si>
  <si>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</si>
  <si>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</si>
  <si>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</si>
  <si>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</si>
  <si>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</si>
  <si>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</si>
  <si>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</si>
  <si>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</si>
  <si>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</si>
  <si>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</si>
  <si>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</si>
  <si>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</si>
  <si>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</si>
  <si>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</si>
  <si>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</si>
  <si>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</si>
  <si>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</si>
  <si>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</si>
  <si>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</si>
  <si>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</si>
  <si>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</si>
  <si>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</si>
  <si>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</si>
  <si>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</si>
  <si>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</si>
  <si>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</si>
  <si>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</si>
  <si>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</si>
  <si>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</si>
  <si>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</si>
  <si>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</si>
  <si>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</si>
  <si>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</si>
  <si>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</si>
  <si>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</si>
  <si>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</si>
  <si>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</si>
  <si>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</si>
  <si>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</si>
  <si>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</si>
  <si>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</si>
  <si>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</si>
  <si>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</si>
  <si>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</si>
  <si>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</si>
  <si>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</si>
  <si>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</si>
  <si>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</si>
  <si>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</si>
  <si>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</si>
  <si>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</si>
  <si>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</si>
  <si>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</si>
  <si>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</si>
  <si>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</si>
  <si>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</si>
  <si>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</si>
  <si>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</si>
  <si>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</si>
  <si>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</si>
  <si>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</si>
  <si>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</si>
  <si>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</si>
  <si>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</si>
  <si>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</si>
  <si>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</si>
  <si>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</si>
  <si>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</si>
  <si>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</si>
  <si>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</si>
  <si>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</si>
  <si>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</si>
  <si>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</si>
  <si>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</si>
  <si>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</si>
  <si>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</si>
  <si>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</si>
  <si>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</si>
  <si>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</si>
  <si>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</si>
  <si>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</si>
  <si>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</si>
  <si>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</si>
  <si>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</si>
  <si>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</si>
  <si>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</si>
  <si>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</si>
  <si>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</si>
  <si>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</si>
  <si>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</si>
  <si>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</si>
  <si>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</si>
  <si>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</si>
  <si>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</si>
  <si>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</si>
  <si>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</si>
  <si>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</si>
  <si>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</si>
  <si>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</si>
  <si>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</si>
  <si>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</si>
  <si>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</si>
  <si>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</si>
  <si>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</si>
  <si>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</si>
  <si>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</si>
  <si>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</si>
  <si>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</si>
  <si>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</si>
  <si>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</si>
  <si>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</si>
  <si>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</si>
  <si>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</si>
  <si>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</si>
  <si>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</si>
  <si>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</si>
  <si>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</si>
  <si>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</si>
  <si>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</si>
  <si>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</si>
  <si>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</si>
  <si>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</si>
  <si>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</si>
  <si>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</si>
  <si>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</si>
  <si>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</si>
  <si>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</si>
  <si>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</si>
  <si>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</si>
  <si>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</si>
  <si>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</si>
  <si>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</si>
  <si>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</si>
  <si>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</si>
  <si>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</si>
  <si>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</si>
  <si>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</si>
  <si>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</si>
  <si>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</si>
  <si>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</si>
  <si>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</si>
  <si>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</si>
  <si>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</si>
  <si>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</si>
  <si>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</si>
  <si>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</si>
  <si>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</si>
  <si>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</si>
  <si>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</si>
  <si>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</si>
  <si>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</si>
  <si>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</si>
  <si>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</si>
  <si>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</si>
  <si>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</si>
  <si>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</si>
  <si>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</si>
  <si>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</si>
  <si>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</si>
  <si>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</si>
  <si>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</si>
  <si>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</si>
  <si>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</si>
  <si>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</si>
  <si>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</si>
  <si>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</si>
  <si>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</si>
  <si>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</si>
  <si>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</si>
  <si>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</si>
  <si>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</si>
  <si>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</si>
  <si>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</si>
  <si>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</si>
  <si>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</si>
  <si>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</si>
  <si>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</si>
  <si>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</si>
  <si>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</si>
  <si>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</si>
  <si>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</si>
  <si>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</si>
  <si>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</si>
  <si>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</si>
  <si>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</si>
  <si>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</si>
  <si>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</si>
  <si>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</si>
  <si>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</si>
  <si>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</si>
  <si>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</si>
  <si>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</si>
  <si>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</si>
  <si>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</si>
  <si>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</si>
  <si>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</si>
  <si>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</si>
  <si>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</si>
  <si>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</si>
  <si>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</si>
  <si>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</si>
  <si>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</si>
  <si>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</si>
  <si>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</si>
  <si>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</si>
  <si>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</si>
  <si>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</si>
  <si>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</si>
  <si>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</si>
  <si>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</si>
  <si>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</si>
  <si>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</si>
  <si>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</si>
  <si>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</si>
  <si>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</si>
  <si>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</si>
  <si>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</si>
  <si>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</si>
  <si>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</si>
  <si>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</si>
  <si>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</si>
  <si>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</si>
  <si>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</si>
  <si>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</si>
  <si>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</si>
  <si>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</si>
  <si>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</si>
  <si>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</si>
  <si>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</si>
  <si>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</si>
  <si>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</si>
  <si>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</si>
  <si>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</si>
  <si>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</si>
  <si>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</si>
  <si>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</si>
  <si>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</si>
  <si>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</si>
  <si>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</si>
  <si>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</si>
  <si>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</si>
  <si>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</si>
  <si>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</si>
  <si>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</si>
  <si>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</si>
  <si>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</si>
  <si>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</si>
  <si>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</si>
  <si>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</si>
  <si>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</si>
  <si>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</si>
  <si>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</si>
  <si>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</si>
  <si>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</si>
  <si>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</si>
  <si>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</si>
  <si>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</si>
  <si>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</si>
  <si>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</si>
  <si>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</si>
  <si>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</si>
  <si>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</si>
  <si>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</si>
  <si>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</si>
  <si>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</si>
  <si>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</si>
  <si>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</si>
  <si>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</si>
  <si>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</si>
  <si>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</si>
  <si>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</si>
  <si>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</si>
  <si>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</si>
  <si>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</si>
  <si>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</si>
  <si>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</si>
  <si>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</si>
  <si>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</si>
  <si>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</si>
  <si>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</si>
  <si>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</si>
  <si>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</si>
  <si>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</si>
  <si>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</si>
  <si>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</si>
  <si>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</si>
  <si>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</si>
  <si>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</si>
  <si>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</si>
  <si>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</si>
  <si>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</si>
  <si>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</si>
  <si>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</si>
  <si>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</si>
  <si>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</si>
  <si>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</si>
  <si>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</si>
  <si>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</si>
  <si>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</si>
  <si>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</si>
  <si>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</si>
  <si>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</si>
  <si>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</si>
  <si>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</si>
  <si>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</si>
  <si>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</si>
  <si>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</si>
  <si>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</si>
  <si>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</si>
  <si>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</si>
  <si>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</si>
  <si>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</si>
  <si>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</si>
  <si>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</si>
  <si>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</si>
  <si>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</si>
  <si>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</si>
  <si>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</si>
  <si>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</si>
  <si>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</si>
  <si>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</si>
  <si>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</si>
  <si>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</si>
  <si>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</si>
  <si>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</si>
  <si>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</si>
  <si>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</si>
  <si>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</si>
  <si>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</si>
  <si>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</si>
  <si>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</si>
  <si>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</si>
  <si>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</si>
  <si>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</si>
  <si>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</si>
  <si>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</si>
  <si>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</si>
  <si>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</si>
  <si>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</si>
  <si>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</si>
  <si>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</si>
  <si>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</si>
  <si>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</si>
  <si>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</si>
  <si>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</si>
  <si>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</si>
  <si>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</si>
  <si>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</si>
  <si>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</si>
  <si>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</si>
  <si>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</si>
  <si>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</si>
  <si>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</si>
  <si>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</si>
  <si>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</si>
  <si>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</si>
  <si>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</si>
  <si>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</si>
  <si>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</si>
  <si>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</si>
  <si>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</si>
  <si>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</si>
  <si>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</si>
  <si>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</si>
  <si>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</si>
  <si>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</si>
  <si>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</si>
  <si>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</si>
  <si>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</si>
  <si>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</si>
  <si>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</si>
  <si>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</si>
  <si>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</si>
  <si>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</si>
  <si>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</si>
  <si>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</si>
  <si>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</si>
  <si>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</si>
  <si>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</si>
  <si>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</si>
  <si>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</si>
  <si>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</si>
  <si>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</si>
  <si>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</si>
  <si>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</si>
  <si>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</si>
  <si>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</si>
  <si>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</si>
  <si>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</si>
  <si>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</si>
  <si>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</si>
  <si>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</si>
  <si>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</si>
  <si>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</si>
  <si>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</si>
  <si>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</si>
  <si>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</si>
  <si>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</si>
  <si>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</si>
  <si>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</si>
  <si>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</si>
  <si>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</si>
  <si>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</si>
  <si>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</si>
  <si>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</si>
  <si>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</si>
  <si>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</si>
  <si>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</si>
  <si>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</si>
  <si>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</si>
  <si>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</si>
  <si>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</si>
  <si>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</si>
  <si>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</si>
  <si>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</si>
  <si>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</si>
  <si>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</si>
  <si>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</si>
  <si>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</si>
  <si>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</si>
  <si>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</si>
  <si>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</si>
  <si>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</si>
  <si>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</si>
  <si>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</si>
  <si>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</si>
  <si>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</si>
  <si>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</si>
  <si>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</si>
  <si>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</si>
  <si>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</si>
  <si>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</si>
  <si>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</si>
  <si>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</si>
  <si>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</si>
  <si>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</si>
  <si>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</si>
  <si>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</si>
  <si>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</si>
  <si>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</si>
  <si>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</si>
  <si>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</si>
  <si>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</si>
  <si>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</si>
  <si>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</si>
  <si>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</si>
  <si>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</si>
  <si>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</si>
  <si>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</si>
  <si>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</si>
  <si>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</si>
  <si>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</si>
  <si>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</si>
  <si>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</si>
  <si>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</si>
  <si>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</si>
  <si>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</si>
  <si>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</si>
  <si>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</si>
  <si>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</si>
  <si>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</si>
  <si>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</si>
  <si>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</si>
  <si>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</si>
  <si>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</si>
  <si>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</si>
  <si>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</si>
  <si>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</si>
  <si>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</si>
  <si>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</si>
  <si>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</si>
  <si>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</si>
  <si>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</si>
  <si>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</si>
  <si>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</si>
  <si>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</si>
  <si>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</si>
  <si>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</si>
  <si>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</si>
  <si>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</si>
  <si>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</si>
  <si>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</si>
  <si>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</si>
  <si>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</si>
  <si>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</si>
  <si>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</si>
  <si>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</si>
  <si>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</si>
  <si>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</si>
  <si>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</si>
  <si>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</si>
  <si>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</si>
  <si>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</si>
  <si>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</si>
  <si>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</si>
  <si>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</si>
  <si>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</si>
  <si>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</si>
  <si>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</si>
  <si>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</si>
  <si>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</si>
  <si>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</si>
  <si>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</si>
  <si>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</si>
  <si>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</si>
  <si>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</si>
  <si>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</si>
  <si>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</si>
  <si>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</si>
  <si>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</si>
  <si>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</si>
  <si>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</si>
  <si>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</si>
  <si>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</si>
  <si>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</si>
  <si>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</si>
  <si>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</si>
  <si>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</si>
  <si>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</si>
  <si>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</si>
  <si>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</si>
  <si>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</si>
  <si>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</si>
  <si>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</si>
  <si>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</si>
  <si>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</si>
  <si>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</si>
  <si>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</si>
  <si>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</si>
  <si>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</si>
  <si>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</si>
  <si>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</si>
  <si>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</si>
  <si>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</si>
  <si>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</si>
  <si>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</si>
  <si>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</si>
  <si>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</si>
  <si>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</si>
  <si>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</si>
  <si>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</si>
  <si>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</si>
  <si>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</si>
  <si>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</si>
  <si>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</si>
  <si>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</si>
  <si>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</si>
  <si>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</si>
  <si>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</si>
  <si>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</si>
  <si>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</si>
  <si>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</si>
  <si>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</si>
  <si>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</si>
  <si>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</si>
  <si>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</si>
  <si>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</si>
  <si>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</si>
  <si>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</si>
  <si>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</si>
  <si>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</si>
  <si>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</si>
  <si>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</si>
  <si>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</si>
  <si>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</si>
  <si>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</si>
  <si>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</si>
  <si>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</si>
  <si>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</si>
  <si>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</si>
  <si>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</si>
  <si>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</si>
  <si>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</si>
  <si>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</si>
  <si>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</si>
  <si>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</si>
  <si>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</si>
  <si>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</si>
  <si>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</si>
  <si>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</si>
  <si>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</si>
  <si>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</si>
  <si>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</si>
  <si>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</si>
  <si>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</si>
  <si>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</si>
  <si>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</si>
  <si>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</si>
  <si>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</si>
  <si>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</si>
  <si>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</si>
  <si>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</si>
  <si>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</si>
  <si>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</si>
  <si>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Poznámka:</t>
  </si>
  <si>
    <t>Objekt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</si>
  <si>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</si>
  <si>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</si>
  <si>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</si>
  <si>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</si>
  <si>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</si>
  <si>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</si>
  <si>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</si>
  <si>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</si>
  <si>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</si>
  <si>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</si>
  <si>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</si>
  <si>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031</t>
  </si>
  <si>
    <t>032</t>
  </si>
  <si>
    <t>033</t>
  </si>
  <si>
    <t>034</t>
  </si>
  <si>
    <t>Kód</t>
  </si>
  <si>
    <t>330311811R00</t>
  </si>
  <si>
    <t>331351101R00</t>
  </si>
  <si>
    <t>342255028RT1</t>
  </si>
  <si>
    <t>342264051RT3</t>
  </si>
  <si>
    <t>631313711R00</t>
  </si>
  <si>
    <t>631351101R00</t>
  </si>
  <si>
    <t>631351102R00</t>
  </si>
  <si>
    <t>632415120RT2</t>
  </si>
  <si>
    <t>R-632418102</t>
  </si>
  <si>
    <t>R-711111121R00</t>
  </si>
  <si>
    <t>R-711112121</t>
  </si>
  <si>
    <t>711131101R00</t>
  </si>
  <si>
    <t>711132101R00</t>
  </si>
  <si>
    <t>R-711212601</t>
  </si>
  <si>
    <t>998711102R00</t>
  </si>
  <si>
    <t>721  R-1</t>
  </si>
  <si>
    <t>725219401R00</t>
  </si>
  <si>
    <t>552 R-30503</t>
  </si>
  <si>
    <t>552 R-30500</t>
  </si>
  <si>
    <t>725829201R00</t>
  </si>
  <si>
    <t>55145054</t>
  </si>
  <si>
    <t>551 R-6160</t>
  </si>
  <si>
    <t>R-725014121</t>
  </si>
  <si>
    <t>552 R-31500</t>
  </si>
  <si>
    <t>552 R-315</t>
  </si>
  <si>
    <t>725249106R00</t>
  </si>
  <si>
    <t>725 R- 24910</t>
  </si>
  <si>
    <t>725 R-4108</t>
  </si>
  <si>
    <t>725 R-84930</t>
  </si>
  <si>
    <t>725 R-85100</t>
  </si>
  <si>
    <t>725849200R00</t>
  </si>
  <si>
    <t>725 R-84511</t>
  </si>
  <si>
    <t>998725102R00</t>
  </si>
  <si>
    <t>R-771575177</t>
  </si>
  <si>
    <t>771579795RT2</t>
  </si>
  <si>
    <t>597 R-64203</t>
  </si>
  <si>
    <t>998771102R00</t>
  </si>
  <si>
    <t>R- 781101111R00</t>
  </si>
  <si>
    <t>781101210RT2</t>
  </si>
  <si>
    <t>R-781475177</t>
  </si>
  <si>
    <t>597 R-81374</t>
  </si>
  <si>
    <t>781419706R00</t>
  </si>
  <si>
    <t>781491001RT1</t>
  </si>
  <si>
    <t>R- 781494111</t>
  </si>
  <si>
    <t>R- 781494112</t>
  </si>
  <si>
    <t>R- 781494132</t>
  </si>
  <si>
    <t>998781102R00</t>
  </si>
  <si>
    <t>784191101R00</t>
  </si>
  <si>
    <t>784195112R00</t>
  </si>
  <si>
    <t>953946111R00</t>
  </si>
  <si>
    <t>953 R-94212</t>
  </si>
  <si>
    <t>R-936172111</t>
  </si>
  <si>
    <t>936 R-17211</t>
  </si>
  <si>
    <t>952901111R00</t>
  </si>
  <si>
    <t>R-210111112</t>
  </si>
  <si>
    <t>R- 210110513</t>
  </si>
  <si>
    <t>R-210140501</t>
  </si>
  <si>
    <t>R-210140521</t>
  </si>
  <si>
    <t>R-210140522</t>
  </si>
  <si>
    <t>965081713RT2</t>
  </si>
  <si>
    <t>R-31014047</t>
  </si>
  <si>
    <t>R-725240877</t>
  </si>
  <si>
    <t>725840860R00</t>
  </si>
  <si>
    <t>725840850R00</t>
  </si>
  <si>
    <t>725110811R00</t>
  </si>
  <si>
    <t>725820801R00</t>
  </si>
  <si>
    <t>725210821R00</t>
  </si>
  <si>
    <t>978059531R00</t>
  </si>
  <si>
    <t>H99</t>
  </si>
  <si>
    <t>999281108R00</t>
  </si>
  <si>
    <t>M21</t>
  </si>
  <si>
    <t>S</t>
  </si>
  <si>
    <t>979011111R00</t>
  </si>
  <si>
    <t>979082111R00</t>
  </si>
  <si>
    <t>979086112R00</t>
  </si>
  <si>
    <t>979081111R00</t>
  </si>
  <si>
    <t>979091121R00</t>
  </si>
  <si>
    <t>979990001R00</t>
  </si>
  <si>
    <t>725240812R00</t>
  </si>
  <si>
    <t>R-7814751</t>
  </si>
  <si>
    <t>R-725240878</t>
  </si>
  <si>
    <t>721  R-2</t>
  </si>
  <si>
    <t>R- 771575177</t>
  </si>
  <si>
    <t>721  R-3</t>
  </si>
  <si>
    <t>725121611R00</t>
  </si>
  <si>
    <t>552 R-316</t>
  </si>
  <si>
    <t>725330840R00</t>
  </si>
  <si>
    <t>725122817R00</t>
  </si>
  <si>
    <t>Zotavovna VS ČR Pracov   II.část  (celkem 4 části)</t>
  </si>
  <si>
    <t>rekonstrukce sociálního zařízení,   15 ks</t>
  </si>
  <si>
    <t>Radimovice u Želče čp.118, okres Tábor</t>
  </si>
  <si>
    <t>Zkrácený popis</t>
  </si>
  <si>
    <t>Rozměry</t>
  </si>
  <si>
    <t>OBJEKT  B  ,   PATRO  I.    Č.POKOJE   101</t>
  </si>
  <si>
    <t>Sloupy a pilíře, stožáry a rámové stojky</t>
  </si>
  <si>
    <t>(0,20*0,20)/2*1</t>
  </si>
  <si>
    <t>Bednění sloupů trojúhelníkového průřezu - zřízení - jen jedna strana</t>
  </si>
  <si>
    <t>0,283*1</t>
  </si>
  <si>
    <t>Stěny a příčky</t>
  </si>
  <si>
    <t>0,80*1,50</t>
  </si>
  <si>
    <t>Sádrokartonové konstrukce</t>
  </si>
  <si>
    <t>Podhled sádrokartonový na zavěšenou ocel. konstr., desky protipožární a  impregnované GKFi  tl.12,5 mm, - soc. zařízení</t>
  </si>
  <si>
    <t>5,41+(0,15*0,80)</t>
  </si>
  <si>
    <t>Podlahy a podlahové konstrukce</t>
  </si>
  <si>
    <t>0,90*1,20*0,10</t>
  </si>
  <si>
    <t>Bednění stěn, rýh a otvorů v podlahách - zřízení,- jedné strany beton. mazaniny</t>
  </si>
  <si>
    <t>1,20*0,10</t>
  </si>
  <si>
    <t>Bednění stěn, rýh a otvorů v podlahách -odstranění</t>
  </si>
  <si>
    <t>0,12*1</t>
  </si>
  <si>
    <t>Potěr samonivelační ručně prováděný  tl. 20 mm  např. MFC Level 320 - vyrovnávací,  na původní beton</t>
  </si>
  <si>
    <t>5,41*1</t>
  </si>
  <si>
    <t>Izolace proti vodě</t>
  </si>
  <si>
    <t>Izolace proti vlhk.vodor.tekutou hydroizolací Knauf  tl. 0,3 - 0,60 mm vč. dodání,  1x ve skladbě podlah soc. zařízení,  2x v podlaze sprch. koutu</t>
  </si>
  <si>
    <t>5,41+(0,90*1,20)</t>
  </si>
  <si>
    <t>Izolace proti vlhk. svis. tekutou hydoizolací Knauf tl. 0,3 - 0,60 mm vč. dodání  1x pod obklady soc. zařízení,  2x pod obklady sprch. koutu</t>
  </si>
  <si>
    <t>31,40+(0,90+1,20+0,90)*2,30</t>
  </si>
  <si>
    <t>0,90*1,20</t>
  </si>
  <si>
    <t>38,30-31,40</t>
  </si>
  <si>
    <t>0,75+1,20+0,75</t>
  </si>
  <si>
    <t>Přesun hmot pro izolace proti vodě, výšky do 12 m</t>
  </si>
  <si>
    <t>0,036*1</t>
  </si>
  <si>
    <t>Zdravotní instalace</t>
  </si>
  <si>
    <t>Stavební připomoce pro ZI, napojení na stáv. potrubí, izolace potrubí, spoj. a kotvící materiál, zkoušky těsnosti,armatury pro npojení zař. předmětů,.</t>
  </si>
  <si>
    <t>1*1</t>
  </si>
  <si>
    <t>Zařizovací předměty ZI</t>
  </si>
  <si>
    <t>Montáž umyvadel na desku vč. dodání připojovacího materiálu</t>
  </si>
  <si>
    <t>2*1</t>
  </si>
  <si>
    <t>Montáž baterie umyv.a dřezové nástěnné chromové vč. dodání připojovacího materiálu</t>
  </si>
  <si>
    <t>sifon :  MULTI sifon um. 5/4x40 ner.mříž.+odb.</t>
  </si>
  <si>
    <t>Montáž závěsného WC vč.montáže a dodání připojovacího materiálu</t>
  </si>
  <si>
    <t>Montáž sprchových koutů  - rovných nebo koutových vč dodání kotvícího materiálu</t>
  </si>
  <si>
    <t>1,20*1</t>
  </si>
  <si>
    <t>Montáž baterií sprchových,</t>
  </si>
  <si>
    <t>Přesun hmot pro zařizovací předměty, výšky do 12 m</t>
  </si>
  <si>
    <t>0,0735*1</t>
  </si>
  <si>
    <t>Podlahy z dlaždic</t>
  </si>
  <si>
    <t>Příplatek za spárování vodotěsnou hmotou - plošně vč. dodání spár. hmoty</t>
  </si>
  <si>
    <t>5,41*1,05   +5% ztratného</t>
  </si>
  <si>
    <t>Přesun hmot pro podlahy z dlaždic, výšky do 12 m</t>
  </si>
  <si>
    <t>0,1144*1</t>
  </si>
  <si>
    <t>Obklady (keramické)</t>
  </si>
  <si>
    <t>Vyrovnání podkladu maltou ze SMS tl. do 7 mm - pod keramické obklady</t>
  </si>
  <si>
    <t>(1,6+0,95+1,60+0,95)*2,4+0,15*0,80-(0,7*2+0,15*1,5*2)</t>
  </si>
  <si>
    <t>(0,75+0,75+1,20)*2,30+(2,05+1,9+2,05+0,7)*2,4-(0,70*2)</t>
  </si>
  <si>
    <t>31,4*1</t>
  </si>
  <si>
    <t>31,4*1,05   +5% ztratného</t>
  </si>
  <si>
    <t>Příplatek za spárovací vodotěsnou hmotu - plošně</t>
  </si>
  <si>
    <t>Montáž lišt k obkladům - rohových, koutových a ukončujících</t>
  </si>
  <si>
    <t>2,4+2,4+2,4+2,4+2,4+2,3+2,3+2,4+2,4+2,4+2,4+2,30   koutové lišty</t>
  </si>
  <si>
    <t>2,4+0,80+2,4+2,4   rohové lišty</t>
  </si>
  <si>
    <t>2,4+2,4+2,4+2,4   ukončující lišty</t>
  </si>
  <si>
    <t xml:space="preserve"> plastové profily rohové lepené flefibilním lepidlem    - dodání</t>
  </si>
  <si>
    <t>8*1,05   +5% ztratného</t>
  </si>
  <si>
    <t xml:space="preserve"> plastové profily koutové lepené flefibilním lepidlem   - dodání</t>
  </si>
  <si>
    <t>28,50*1,05</t>
  </si>
  <si>
    <t xml:space="preserve"> plastové profily ukončující lepené flefibilním lepidlem    - dodání</t>
  </si>
  <si>
    <t>9,6*1,05</t>
  </si>
  <si>
    <t>Přesun hmot pro obklady keramické, výšky do 12 m</t>
  </si>
  <si>
    <t>0,658*1</t>
  </si>
  <si>
    <t>Malby</t>
  </si>
  <si>
    <t>Penetrace podkladu před malbou podhledu stropů  SDK</t>
  </si>
  <si>
    <t>5,53*1</t>
  </si>
  <si>
    <t>Dvojnásobné bílé malby ze směsi za mokra např. Primalex Polar - stropů</t>
  </si>
  <si>
    <t>Různé dokončovací konstrukce a práce na pozemních stavbách</t>
  </si>
  <si>
    <t>Osazení ventilačních mřížek vč. kotvících prvků</t>
  </si>
  <si>
    <t>Osazení koupel.zrcadla</t>
  </si>
  <si>
    <t>intedoor Klasik koupelnová zrcadlová stěna 60 x 80 cm s osvětlením ,dřevodekor 03 KZS 60/03   - dodání</t>
  </si>
  <si>
    <t>Vyčištění budov o výšce podlaží do 4 m: dlažeb a obkladů před předáním stavby</t>
  </si>
  <si>
    <t>31,4+5,41</t>
  </si>
  <si>
    <t>Bourání konstrukcí</t>
  </si>
  <si>
    <t>Demontáž zásuvky</t>
  </si>
  <si>
    <t>Demontáž vypínače</t>
  </si>
  <si>
    <t>Demontáž světla</t>
  </si>
  <si>
    <t>Demontáž krytu ventilátoru</t>
  </si>
  <si>
    <t>Vybourání odtokového žlabu</t>
  </si>
  <si>
    <t>Bourání dlaždic keramických tl. 1 cm, nad 1 m2</t>
  </si>
  <si>
    <t>Demontáž zrcadel - kotvených na zdivu nebo na keram. obkladu</t>
  </si>
  <si>
    <t>Prorážení otvorů a ostatní bourací práce</t>
  </si>
  <si>
    <t>Vybourání betonového sprchového prahu  (vč.rovných sprchových dveří)</t>
  </si>
  <si>
    <t>Demontáž ramene sprchy</t>
  </si>
  <si>
    <t>Demontáž baterie sprch.diferenciální G 3/4x1</t>
  </si>
  <si>
    <t>Demontáž klozetů splachovacích</t>
  </si>
  <si>
    <t>Demontáž baterie nástěnné do G 3/4 - k umyvadlu</t>
  </si>
  <si>
    <t>Demontáž umyvadel</t>
  </si>
  <si>
    <t>Odsekání vnitřních obkladů stěn plochy vč. podkladu</t>
  </si>
  <si>
    <t>Ostatní přesuny hmot</t>
  </si>
  <si>
    <t>Přesun hmot pro opravy a údržbu do výšky 12 m</t>
  </si>
  <si>
    <t>0,652*1</t>
  </si>
  <si>
    <t>Elektroinstalace</t>
  </si>
  <si>
    <t>Přesuny sutí</t>
  </si>
  <si>
    <t>Svislá doprava suti a vybour. hmot za 2.NP a 1.PP</t>
  </si>
  <si>
    <t>Vnitrostaveništní doprava suti do 10 m</t>
  </si>
  <si>
    <t>Nakládání nebo překládání suti a vybouraných hmot</t>
  </si>
  <si>
    <t>Odvoz suti a vybour. hmot na skládku do 1 km</t>
  </si>
  <si>
    <t>Vodorovné přemíst. vybouraných hmot za další 1 km x 18 (Pracov - Klenovice cca 19,4 km)</t>
  </si>
  <si>
    <t>Poplatek za skládku stavební suti v Klenovicích</t>
  </si>
  <si>
    <t>OBJEKT  B      PATRO   I.      Č.POKOJE  102</t>
  </si>
  <si>
    <t>5,43+(0,15*0,80)</t>
  </si>
  <si>
    <t>5,43*1</t>
  </si>
  <si>
    <t>5,43+(0,90*1,20)</t>
  </si>
  <si>
    <t>0,9*1,20</t>
  </si>
  <si>
    <t>1,6*0,95-(0,5*0,15+0,8*0,15)</t>
  </si>
  <si>
    <t>2,8*1,9-(1,15*0,7+0,6*0,7)</t>
  </si>
  <si>
    <t>5,43*1,05   +5% ztratného</t>
  </si>
  <si>
    <t>0,1148*1</t>
  </si>
  <si>
    <t>2,4*4   ukončující lišty</t>
  </si>
  <si>
    <t>28,5*1,05</t>
  </si>
  <si>
    <t>5,55*1</t>
  </si>
  <si>
    <t>31,4+5,43</t>
  </si>
  <si>
    <t>0,584*1</t>
  </si>
  <si>
    <t>OBJEKT   B,    PATRO   I.    Č.POKOJE  103</t>
  </si>
  <si>
    <t>4,83+(0,8*0,15)</t>
  </si>
  <si>
    <t>1,10*0,80*0,10</t>
  </si>
  <si>
    <t>1,10*0,10</t>
  </si>
  <si>
    <t>0,11*1</t>
  </si>
  <si>
    <t>4,83*1</t>
  </si>
  <si>
    <t>4,83+(1,10*0,80)</t>
  </si>
  <si>
    <t>25,32+(0,80+1,10+0,80)*2,3</t>
  </si>
  <si>
    <t>1,10*0,80</t>
  </si>
  <si>
    <t>31,53-25,32</t>
  </si>
  <si>
    <t>0,8+1,1+0,8</t>
  </si>
  <si>
    <t>0,030*1</t>
  </si>
  <si>
    <t>1,10*1</t>
  </si>
  <si>
    <t>0,057*1</t>
  </si>
  <si>
    <t>3*1,7-(0,2*0,20+0,1*0,9+(0,20*0,20)/2+0,8*0,15)</t>
  </si>
  <si>
    <t>4,83*1,05   +5% ztratného</t>
  </si>
  <si>
    <t>0,1021*1</t>
  </si>
  <si>
    <t>(0,9+3+1,7+1,80+0,9+0,10)*2,4+0,15*1,5+0,8*0,15-(0,7*2+0,15*1,50)</t>
  </si>
  <si>
    <t>(0,9+1,10+0,80)*2,30</t>
  </si>
  <si>
    <t>25,32*1</t>
  </si>
  <si>
    <t>25,32*1,05   +5% ztratného</t>
  </si>
  <si>
    <t>2,4+2,4+2,4+2,4+1,5+2,4+2,3+2,3+2,3   koutové lišty</t>
  </si>
  <si>
    <t>2,4+2,4+1,5+0,8   rohové lišty</t>
  </si>
  <si>
    <t>2,4+2,4   ukončující lišty</t>
  </si>
  <si>
    <t>7,10*1,05   +5% ztratného</t>
  </si>
  <si>
    <t>20,4*1,05</t>
  </si>
  <si>
    <t>4,8*1,05</t>
  </si>
  <si>
    <t>0,529*1</t>
  </si>
  <si>
    <t>4,95*1</t>
  </si>
  <si>
    <t>25,32+4,83</t>
  </si>
  <si>
    <t>Demontáž sprchových mís (vč. lomených sprchových dveří)</t>
  </si>
  <si>
    <t>0,592*1</t>
  </si>
  <si>
    <t>OBJEKT  21     PATRO  I.    Č.POKOJE   104</t>
  </si>
  <si>
    <t>3,75+(0,8*0,15)</t>
  </si>
  <si>
    <t>3,75*1</t>
  </si>
  <si>
    <t>3,75+(1,10*0,80)</t>
  </si>
  <si>
    <t>22,92+(0,80+1,10+0,80)*2,30</t>
  </si>
  <si>
    <t>29,13-22,92</t>
  </si>
  <si>
    <t>0,8+1,10+0,8</t>
  </si>
  <si>
    <t>0,0279*1</t>
  </si>
  <si>
    <t>2,65*1,50-(0,10*0,90+(0,20*0,20)/2+0,8*0,15)</t>
  </si>
  <si>
    <t>3,75*1,05   +5% ztratného</t>
  </si>
  <si>
    <t>0,0793*1</t>
  </si>
  <si>
    <t>(0,8+1,1+0,90)*2,30+(0,10+0,90+1,55+1,50+2,65+0,70)*2,40+0,15*1,50+0,8*0,15</t>
  </si>
  <si>
    <t>-(0,7*2+0,15*1,50)</t>
  </si>
  <si>
    <t>22,92*1</t>
  </si>
  <si>
    <t>22,92*1,05   +5% ztratného</t>
  </si>
  <si>
    <t>2,3+2,3+2,3+2,4+1,5+2,4+2,4+2,4   koutové lišty</t>
  </si>
  <si>
    <t>2,3+2,4   ukončující lišty</t>
  </si>
  <si>
    <t>18*1,05</t>
  </si>
  <si>
    <t>4,7*1,05   ukončující lišty</t>
  </si>
  <si>
    <t>0,479*1</t>
  </si>
  <si>
    <t>3,87*1</t>
  </si>
  <si>
    <t>22,92+3,75</t>
  </si>
  <si>
    <t>0,655*1</t>
  </si>
  <si>
    <t>OBJEKT  B        PATRO  I.    Č.POKOJE  105</t>
  </si>
  <si>
    <t>1,00*1,50</t>
  </si>
  <si>
    <t>2,56+(0,15*1)</t>
  </si>
  <si>
    <t>1*1,10*0,10</t>
  </si>
  <si>
    <t>2,56*1</t>
  </si>
  <si>
    <t>2,56+(1*1,10)</t>
  </si>
  <si>
    <t>15,29+(0,90+1,10+0,90)*2,30</t>
  </si>
  <si>
    <t>1*1,10</t>
  </si>
  <si>
    <t>21,96-15,29</t>
  </si>
  <si>
    <t>0,90+1,10+0,90</t>
  </si>
  <si>
    <t>0,022*1</t>
  </si>
  <si>
    <t>2,50*1,1-(0,4*0,10+0,15*1)</t>
  </si>
  <si>
    <t>2,56*1,05   +5% ztratného</t>
  </si>
  <si>
    <t>0,0542*1</t>
  </si>
  <si>
    <t>(1,6+1,10+1,60)*2,4+0,15*1+(0,90+1,10+0,90)*2,3-(0,7*2+0,15*1,5*2)</t>
  </si>
  <si>
    <t>15,29*1</t>
  </si>
  <si>
    <t>15,29*1,05   +5%  ztratného</t>
  </si>
  <si>
    <t>2,4+2,3+2,3+2,3+2,4+2,4   koutové lišty</t>
  </si>
  <si>
    <t>2,4+1   rohové lišty</t>
  </si>
  <si>
    <t>3,4*1,05   +5% ztratného</t>
  </si>
  <si>
    <t>14,1*1,05</t>
  </si>
  <si>
    <t>0,3207*1</t>
  </si>
  <si>
    <t>2,71*1</t>
  </si>
  <si>
    <t>15,29+2,56</t>
  </si>
  <si>
    <t>Demontáž el.zásuvky</t>
  </si>
  <si>
    <t>OBJEKT  B    PATRO I     Č.POKOJE  106</t>
  </si>
  <si>
    <t>0,90*1,50</t>
  </si>
  <si>
    <t>2,45+(0,15*0,90)</t>
  </si>
  <si>
    <t>0,9*0,95*0,10</t>
  </si>
  <si>
    <t>0,95*0,10</t>
  </si>
  <si>
    <t>0,1*1</t>
  </si>
  <si>
    <t>2,45*1</t>
  </si>
  <si>
    <t>2,45+(0,9*0,95)</t>
  </si>
  <si>
    <t>15,29+(0,90+0,95+0,90)*2,30</t>
  </si>
  <si>
    <t>0,9*0,95</t>
  </si>
  <si>
    <t>21,62-15,29</t>
  </si>
  <si>
    <t>0,90+0,95+0,90</t>
  </si>
  <si>
    <t>0,0216*1</t>
  </si>
  <si>
    <t>0,95*1</t>
  </si>
  <si>
    <t>2,5*1,10-(0,9*0,15+0,15*1,10)</t>
  </si>
  <si>
    <t>2,45*1,05   +5% ztratného</t>
  </si>
  <si>
    <t>0,0517*1</t>
  </si>
  <si>
    <t>(0,90+0,95+0,90)*2,30+(0,15+1,6+1,10+1,6)*2,4+0,15*0,90-(0,7*2+0,15*1,5*2)</t>
  </si>
  <si>
    <t>15,29*1,05   +5 ztratného</t>
  </si>
  <si>
    <t>2,3+2,3+2,4+2,4+2,4+2,3   koutové lišty</t>
  </si>
  <si>
    <t>2,4+0,90+0,90   rohové lišty</t>
  </si>
  <si>
    <t>4,2*1,05   +5% ztratného</t>
  </si>
  <si>
    <t>0,32*1</t>
  </si>
  <si>
    <t>2,59*1</t>
  </si>
  <si>
    <t>15,29+2,45</t>
  </si>
  <si>
    <t>OBJEKT   B     PATRO  I.    Č.POKOJE  107</t>
  </si>
  <si>
    <t>0,85*1,50</t>
  </si>
  <si>
    <t>2,26+(0,15*0,85)</t>
  </si>
  <si>
    <t>0,9*0,85*0,10</t>
  </si>
  <si>
    <t>0,85*0,10</t>
  </si>
  <si>
    <t>0,09*1</t>
  </si>
  <si>
    <t>2,26*1</t>
  </si>
  <si>
    <t>2,26+(0,9*0,85)</t>
  </si>
  <si>
    <t>15,29+(0,90+0,85+0,90)*2,30</t>
  </si>
  <si>
    <t>0,9*0,85</t>
  </si>
  <si>
    <t>21,39-15,29</t>
  </si>
  <si>
    <t>0,90+0,85+0,90</t>
  </si>
  <si>
    <t>0,0212*1</t>
  </si>
  <si>
    <t>0,85*1</t>
  </si>
  <si>
    <t>0,054*1</t>
  </si>
  <si>
    <t>2,50*1,1-(0,55*0,25+0,9*0,25+0,15*0,85)</t>
  </si>
  <si>
    <t>2,26*1,05   +5% ztratného</t>
  </si>
  <si>
    <t>0,0477*1</t>
  </si>
  <si>
    <t>(1,60+0,25)*2,4-(0,7*2+0,15*1,50)+(0,9+0,85+0,90)*2,30</t>
  </si>
  <si>
    <t>(1,60+1,10)*2,40+0,15*0,85-(0,15*1,50)</t>
  </si>
  <si>
    <t>15,29*1,05   +5% ztratného</t>
  </si>
  <si>
    <t>2,4+2,4+2,3+2,3+2,3+2,4+2,4   koutové lišty</t>
  </si>
  <si>
    <t>2,4+2,4+0,85   rohové lišty</t>
  </si>
  <si>
    <t>5,65*1,05   +5% ztratného</t>
  </si>
  <si>
    <t>16,5*1,05   +5% ztratného</t>
  </si>
  <si>
    <t>0,322*1</t>
  </si>
  <si>
    <t>2,39*1</t>
  </si>
  <si>
    <t>15,29+2,26</t>
  </si>
  <si>
    <t>0,62*1</t>
  </si>
  <si>
    <t>OBJEKT B  PATRO I.   Č.POKOJE  108</t>
  </si>
  <si>
    <t>1,10*1,50</t>
  </si>
  <si>
    <t>2,58+(0,15*1,10)</t>
  </si>
  <si>
    <t>2,58*1</t>
  </si>
  <si>
    <t>2,58+(0,9*0,95)</t>
  </si>
  <si>
    <t>15,80+(0,90+0,95+0,90)*2,30</t>
  </si>
  <si>
    <t>22,13-15,80</t>
  </si>
  <si>
    <t>0,0221*1</t>
  </si>
  <si>
    <t>0,0558*1</t>
  </si>
  <si>
    <t>2,5*1,20-(0,9*0,25+(0,20*0,20)/2+0,15*1,20)</t>
  </si>
  <si>
    <t>2,58*1,05   + 5% ztratného</t>
  </si>
  <si>
    <t>0,0546*1</t>
  </si>
  <si>
    <t>(0,90+0,95+0,90)*2,30+(0,25+1,60+1,20+1,60)*2,4+0,15*1,1</t>
  </si>
  <si>
    <t>-(0,7*2+0,15*1,5*2)</t>
  </si>
  <si>
    <t>15,8*1</t>
  </si>
  <si>
    <t>15,8*1,05   +5% ztratného</t>
  </si>
  <si>
    <t>2,3+2,3+2,4+2,4+0,9+2,4+2,3   koutové lišty</t>
  </si>
  <si>
    <t>2,4+0,90+1,10   rohové lišty</t>
  </si>
  <si>
    <t>4,4*1,05   +5% ztratného</t>
  </si>
  <si>
    <t>15*1,05</t>
  </si>
  <si>
    <t>0,331*1</t>
  </si>
  <si>
    <t>2,75*1</t>
  </si>
  <si>
    <t>15,80+2,58</t>
  </si>
  <si>
    <t>OBJEKT  B,  PATRO I.   OXYGENOTERAPIE</t>
  </si>
  <si>
    <t>(1,075+0,775)*1,50</t>
  </si>
  <si>
    <t>1,40*2,40</t>
  </si>
  <si>
    <t>2,65+(1,075+0,775)*0,15</t>
  </si>
  <si>
    <t>2,65*1</t>
  </si>
  <si>
    <t>20,58*1</t>
  </si>
  <si>
    <t>0,0167*1</t>
  </si>
  <si>
    <t>0,069*1</t>
  </si>
  <si>
    <t>2,35*1,4-(0,35*0,45+2*0,15+0,15*1,25)</t>
  </si>
  <si>
    <t>2,65*1,05   +5% ztratného</t>
  </si>
  <si>
    <t>0,0559*1</t>
  </si>
  <si>
    <t>(1,075+1,4+1,40)*2,40+1,075*2,40+0,15*1,075-(0,7*2+0,15*1,5*2)</t>
  </si>
  <si>
    <t>(1,125+1,4+1,40+0,35)*2,40+0,775*2,40+0,15*0,775-(0,7*2+0,15*1,5*2)</t>
  </si>
  <si>
    <t>20,58*1,05   +5% ztratného</t>
  </si>
  <si>
    <t>18,91*1</t>
  </si>
  <si>
    <t>2,4+2,4+2,4+2,4+2,4+2,4+2,4+2,4+2,4   koutové lišty</t>
  </si>
  <si>
    <t>1,075+2,4+0,775   rohové lišty</t>
  </si>
  <si>
    <t>4,25*1,05   +5% ztratného</t>
  </si>
  <si>
    <t>21,6*1,05</t>
  </si>
  <si>
    <t>0,433*1</t>
  </si>
  <si>
    <t>2,93*1</t>
  </si>
  <si>
    <t>20,58+2,65</t>
  </si>
  <si>
    <t>0,524*1</t>
  </si>
  <si>
    <t>OBJEKT  B,  PATRO I.   MASÁŽE</t>
  </si>
  <si>
    <t>4,14+(0,15*0,90)</t>
  </si>
  <si>
    <t>0,9*0,90*0,10</t>
  </si>
  <si>
    <t>0,90*0,10</t>
  </si>
  <si>
    <t>4,14*1</t>
  </si>
  <si>
    <t>4,14+(0,9*0,90)</t>
  </si>
  <si>
    <t>22,46+(0,90+0,90+0,90)*2,30</t>
  </si>
  <si>
    <t>0,90*0,90</t>
  </si>
  <si>
    <t>28,67-22,46</t>
  </si>
  <si>
    <t>0,90+0,90+0,90</t>
  </si>
  <si>
    <t>0,0277*1</t>
  </si>
  <si>
    <t>0,90*1</t>
  </si>
  <si>
    <t>0,0524*1</t>
  </si>
  <si>
    <t>3,05*1,55-(1,05*0,35+0,25*0,90)</t>
  </si>
  <si>
    <t>4,14*1,05   +5% ztratného</t>
  </si>
  <si>
    <t>0,0876*1</t>
  </si>
  <si>
    <t>1,9*2,4+0,90*2,40+0,15*1,50+0,10*2,4+(0,9*0,9+0,90)*2,3</t>
  </si>
  <si>
    <t>(0,65+2+0,35+1,05+1,20)*2,4+0,15*0,90-(0,70*2)</t>
  </si>
  <si>
    <t>22,46*1</t>
  </si>
  <si>
    <t>22,46*1,05   +5% ztratného</t>
  </si>
  <si>
    <t>2,4+2,4+2,3+2,3+2,3+2,4+2,4+2,4   koutové lišty</t>
  </si>
  <si>
    <t>1,5+2,4+2,4+0,90   rohové lišty</t>
  </si>
  <si>
    <t>7,2*1,05   +5% ztratného</t>
  </si>
  <si>
    <t>18,9*1,05   +5% ztratného</t>
  </si>
  <si>
    <t>0,4706*1</t>
  </si>
  <si>
    <t>4,28*1</t>
  </si>
  <si>
    <t>22,46+4,14</t>
  </si>
  <si>
    <t>0,52*1</t>
  </si>
  <si>
    <t>OBJEKT   B,  PATRO  I.   WC U RECEPCE</t>
  </si>
  <si>
    <t>(0,80+0,80+0,75)*1,50</t>
  </si>
  <si>
    <t>15,46+(0,80+0,8+0,75)*0,15</t>
  </si>
  <si>
    <t>15,46*1</t>
  </si>
  <si>
    <t>69,26*1</t>
  </si>
  <si>
    <t>0,0601*1</t>
  </si>
  <si>
    <t>3*1</t>
  </si>
  <si>
    <t>Montáž pisoárů vč. dodání připojovacího materiálu</t>
  </si>
  <si>
    <t>0,159*1</t>
  </si>
  <si>
    <t>15,81-(0,15*0,8*2+0,75*0,15)   výměry viz. Bourací práce</t>
  </si>
  <si>
    <t>15,46*1,05   +5% ztratného</t>
  </si>
  <si>
    <t>0,326*1</t>
  </si>
  <si>
    <t>(1,95+3,35+1,95+3,35)*2,4-(0,90*2+0,7*2*2)</t>
  </si>
  <si>
    <t>((0,95+0,80+0,95+0,80)*2,40+0,15*0,80-(0,7*2))*2</t>
  </si>
  <si>
    <t>(1,75+3,35-0,10+1,75+3,35)*2,40+(1+0,10+1)*2,40-(0,90*2+0,7*2)</t>
  </si>
  <si>
    <t>(0,75+1,3+0,75+1,3)*2,40+0,15*0,75-(0,7*2+0,15*1,5*2)</t>
  </si>
  <si>
    <t>69,26*1,05</t>
  </si>
  <si>
    <t>2,4+2,4+2,4+2,4+2,4+2,4+2,4*4+2,4*4+2,4+2,4+2,4+2,4+2,4+2,4+2,4+2,4+2,4+4*2,4   koutové lišty</t>
  </si>
  <si>
    <t>2,4+2,4+0,80+0,80+2,4+2,4+2,4+2,4+2,4+0,75   rohové lišty</t>
  </si>
  <si>
    <t>2,4+2,4+2,4+2,4+2,4+2,4+2,4+2,4+2,4+2,4+2,4+2,4+2,4+2,4+2,4+2,4   ukončující lišty</t>
  </si>
  <si>
    <t>19,15*1,05   +5% ztratného</t>
  </si>
  <si>
    <t>64,8*1,05</t>
  </si>
  <si>
    <t>38,4*1,05</t>
  </si>
  <si>
    <t>1,4597*1</t>
  </si>
  <si>
    <t>15,81*1</t>
  </si>
  <si>
    <t>4*1</t>
  </si>
  <si>
    <t>69,26+15,46</t>
  </si>
  <si>
    <t>Demontáž výlevky ocelové nebo litinové</t>
  </si>
  <si>
    <t>Demontáž pisoárů</t>
  </si>
  <si>
    <t>1,2*1</t>
  </si>
  <si>
    <t>OBJEKT  B,   PATRO  II.   Č.POKOJE 201</t>
  </si>
  <si>
    <t>31,69+(0,75+1,20+0,75)*2,30</t>
  </si>
  <si>
    <t>37,90-31,69</t>
  </si>
  <si>
    <t>0,0355*1</t>
  </si>
  <si>
    <t>1,6*0,95-(0,5*0,15+0,15*0,80)</t>
  </si>
  <si>
    <t>2,80*1,90-(1,15*0,70+0,60*0,70+(0,20*0,20)/2)</t>
  </si>
  <si>
    <t>0,1142*1</t>
  </si>
  <si>
    <t>(1,6+0,95+1,60+0,15)*2,40+0,15*0,80+0,8*2,40-(0,7*2+0,15*1,5*2)</t>
  </si>
  <si>
    <t>(0,9+1,2+0,9)*2,30+(1,9+1,90+1,9+0,70+0,25)*2,4-(0,7*2,4)</t>
  </si>
  <si>
    <t>31,69*1</t>
  </si>
  <si>
    <t>31,69*1,05   +5% ztratného</t>
  </si>
  <si>
    <t>2,4+2,4+2,4+2,4+2,4+2,3+2,3+2,4+2,4+2,4+2,4+2,3   koutové lišty</t>
  </si>
  <si>
    <t>2,4+0,8+2,4+2,4   rohové lišty</t>
  </si>
  <si>
    <t>0,6647*1</t>
  </si>
  <si>
    <t>31,69+5,41</t>
  </si>
  <si>
    <t>OBJEKT  B    PATRO   II.      Č.POKOJE  202</t>
  </si>
  <si>
    <t>8*1,05</t>
  </si>
  <si>
    <t>OBJEKT  B,   PATRO   II.      Č.POKOJE   203</t>
  </si>
  <si>
    <t>(1,6+0,95+1,60+0,15)*2,40+0,15*0,80+0,8*2,4-(0,7*2+0,15*1,5*2)</t>
  </si>
  <si>
    <t>8,0*1,05   +5% ztratného</t>
  </si>
  <si>
    <t>0,664*1</t>
  </si>
  <si>
    <t>0,543*1</t>
  </si>
  <si>
    <t>OBJEKT  B,    PATRO  II.     Č.POKOJE   204</t>
  </si>
  <si>
    <t>2,4+2,4+2,4+2,4+2,4+2,3+2,3+2,4+2,4+2,4+2,4+2,3</t>
  </si>
  <si>
    <t>2,4+0,8+2,4+2,4</t>
  </si>
  <si>
    <t>2,4*4</t>
  </si>
  <si>
    <t>Doba výstavby:</t>
  </si>
  <si>
    <t>Začátek výstavby:</t>
  </si>
  <si>
    <t>Konec výstavby:</t>
  </si>
  <si>
    <t>Zpracováno dne:</t>
  </si>
  <si>
    <t>M.j.</t>
  </si>
  <si>
    <t>m3</t>
  </si>
  <si>
    <t>m2</t>
  </si>
  <si>
    <t>m</t>
  </si>
  <si>
    <t>t</t>
  </si>
  <si>
    <t>kpl</t>
  </si>
  <si>
    <t>kus</t>
  </si>
  <si>
    <t>ks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</si>
  <si>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</si>
  <si>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</si>
  <si>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</si>
  <si>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</si>
  <si>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</si>
  <si>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</si>
  <si>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</si>
  <si>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</si>
  <si>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</si>
  <si>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</si>
  <si>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</si>
  <si>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Mgr. Zdenka Ehrenbergerová, MBA,</t>
  </si>
  <si>
    <t>Ing.arch.Jirovský,Ph.D. Tábor</t>
  </si>
  <si>
    <t>Miroslav Vorel, DIS, Centum služeb Tábor</t>
  </si>
  <si>
    <t>Martina Kraftová, Tábor</t>
  </si>
  <si>
    <t>Celkem</t>
  </si>
  <si>
    <t>Hmotnost (t)</t>
  </si>
  <si>
    <t>0</t>
  </si>
  <si>
    <t>Přesuny</t>
  </si>
  <si>
    <t>Typ skupiny</t>
  </si>
  <si>
    <t>HS</t>
  </si>
  <si>
    <t>PS</t>
  </si>
  <si>
    <t>PR</t>
  </si>
  <si>
    <t>MP</t>
  </si>
  <si>
    <t>HSV mat</t>
  </si>
  <si>
    <t>HSV prac</t>
  </si>
  <si>
    <t>PSV mat</t>
  </si>
  <si>
    <t>PSV prac</t>
  </si>
  <si>
    <t>Mont mat</t>
  </si>
  <si>
    <t>Mont prac</t>
  </si>
  <si>
    <t>Ostatní mat.</t>
  </si>
  <si>
    <t>33_</t>
  </si>
  <si>
    <t>34_</t>
  </si>
  <si>
    <t>38_</t>
  </si>
  <si>
    <t>63_</t>
  </si>
  <si>
    <t>711_</t>
  </si>
  <si>
    <t>721_</t>
  </si>
  <si>
    <t>725_</t>
  </si>
  <si>
    <t>771_</t>
  </si>
  <si>
    <t>781_</t>
  </si>
  <si>
    <t>784_</t>
  </si>
  <si>
    <t>95_</t>
  </si>
  <si>
    <t>96_</t>
  </si>
  <si>
    <t>97_</t>
  </si>
  <si>
    <t>H99_</t>
  </si>
  <si>
    <t>M21_</t>
  </si>
  <si>
    <t>S_</t>
  </si>
  <si>
    <t>3_</t>
  </si>
  <si>
    <t>6_</t>
  </si>
  <si>
    <t>71_</t>
  </si>
  <si>
    <t>72_</t>
  </si>
  <si>
    <t>77_</t>
  </si>
  <si>
    <t>78_</t>
  </si>
  <si>
    <t>9_</t>
  </si>
  <si>
    <t>018_</t>
  </si>
  <si>
    <t>019_</t>
  </si>
  <si>
    <t>020_</t>
  </si>
  <si>
    <t>021_</t>
  </si>
  <si>
    <t>022_</t>
  </si>
  <si>
    <t>023_</t>
  </si>
  <si>
    <t>024_</t>
  </si>
  <si>
    <t>025_</t>
  </si>
  <si>
    <t>026_</t>
  </si>
  <si>
    <t>027_</t>
  </si>
  <si>
    <t>028_</t>
  </si>
  <si>
    <t>031_</t>
  </si>
  <si>
    <t>032_</t>
  </si>
  <si>
    <t>033_</t>
  </si>
  <si>
    <t>034_</t>
  </si>
  <si>
    <t>Beton sloupů a pilířů prostý C 25/30 (CT-C25-F5) - betonová přizdívka v rohu sprch. koutu 200x200x283mm. výšky 1000mm</t>
  </si>
  <si>
    <t>Mazanina betonová tl. 8 - 12 cm C 25/30 ( CT-C25-F5), tl. 100 mm ve spádu ke žlábku, podlaha sprchového koutu</t>
  </si>
  <si>
    <t>Montáž umyvadel vč. dodání připojovacího materiálu</t>
  </si>
  <si>
    <t>WC sedátko</t>
  </si>
  <si>
    <t xml:space="preserve"> odtokový žlab 520x64 plast.polypropylen s roštem z nerez oceli - dodání</t>
  </si>
  <si>
    <t>větrací mřížka 300 x 300 mm</t>
  </si>
  <si>
    <t>koupelnová zrcadlová stěna 60 x 80 cm - dodání</t>
  </si>
  <si>
    <t xml:space="preserve">větrací mřížka 300 x 300 mm </t>
  </si>
  <si>
    <t xml:space="preserve">WC sedátko </t>
  </si>
  <si>
    <t>koupelnová zrcadlová stěna 60 x 80 cm s osvětlením - dodání</t>
  </si>
  <si>
    <t>větrací mřížka 300 x 300 mm - dodání</t>
  </si>
  <si>
    <t>Přizdívky za WC , výšky 1500 mm tl. 15 cm, desky P 2 - 500, 599 x 249 x 150 mm</t>
  </si>
  <si>
    <t xml:space="preserve">Penetrace podkladu podlahy hloubkovým penetračním nátěrem </t>
  </si>
  <si>
    <t>Izolace proti vlhk.vodor.tekutou hydroizolací tl. 0,3 - 0,60 mm vč. dodání,  1x ve skladbě podlah soc. zařízení,  2x v podlaze sprch. koutu</t>
  </si>
  <si>
    <t>Izolace proti vlhk. svis. tekutou hydoizolací tl. 0,3 - 0,60 mm vč. dodání  1x pod obklady soc. zařízení,  2x pod obklady sprch. koutu</t>
  </si>
  <si>
    <t>Izolace proti vlhkosti vodorovná pásy na sucho vč. dodání dilatační a oddělovací tkaniny - jen v podlaze sprchového koutu</t>
  </si>
  <si>
    <t>Izolace proti vlhkosti svislá pásy na sucho vč. dodání dilatační a oddělovací tkaniny - jen pod obklady sprchového koutu</t>
  </si>
  <si>
    <t>Těsnicí pás do spoje podlaha - stěna, š. 120 mm , - podlaha a stěny sprchového koutu</t>
  </si>
  <si>
    <t>baterie umyvadlová nástěnná s otočným raménkem, rozteč 150 mm (jako např. S-Line) - dodání</t>
  </si>
  <si>
    <t>závěsné keramické WC, zadní odpad, 50 cm (jako např. WC Multi Eur) - dodání</t>
  </si>
  <si>
    <t>neprůhledné sklo do sprchového koutu, chromové úchytky - dodání</t>
  </si>
  <si>
    <t xml:space="preserve"> sprchové rameno (jako např. Kika Mio) - dodání</t>
  </si>
  <si>
    <t xml:space="preserve"> hlavová sprcha (jako např. Jika Rio) - dodání</t>
  </si>
  <si>
    <t xml:space="preserve"> sprchová páková  baterie podomítková (jako např. S-Line) - dodání</t>
  </si>
  <si>
    <t>Montáž podlah keram.,hladké, tmel, 30 x 30 cm vč. dodání lepidla</t>
  </si>
  <si>
    <t xml:space="preserve"> dlažba   30 x 30 cm, matná (jako např. Multi Kréta) - dodání</t>
  </si>
  <si>
    <t>Penetrace podkladu pod obklady</t>
  </si>
  <si>
    <t>Obklad vnitřní stěn keramický, do tmele 25 x 33 cm</t>
  </si>
  <si>
    <t>obklad keramický 25 x 33 cm, matný (jako např. Rako Remix) - dodání</t>
  </si>
  <si>
    <t>Dvojnásobné bílé malby ze směsi za mokra (jako např. Primalex Polar) - stropů</t>
  </si>
  <si>
    <t>Penetrace podkladu podlahy hloubkovým penetračním nátěrem</t>
  </si>
  <si>
    <t>Izolace proti vlhk.vodor.tekutou hydroizolací  tl. 0,3 - 0,60 mm vč. dodání,  1x ve skladbě podlah soc. zařízení,  2x v podlaze sprch. koutu</t>
  </si>
  <si>
    <t xml:space="preserve">Penetrace podkladu pod obklady </t>
  </si>
  <si>
    <t>Přizdívky za WC , výšky 1500 mm 15 cm, desky P 2 - 500, 599 x 249 x 150 mm</t>
  </si>
  <si>
    <t>keramické umyvadlo (jako např. Lyra Plus) - dodání</t>
  </si>
  <si>
    <t>Příčka tl. 15 cm, desky P 2 - 500, 599 x 249 x 150 mm</t>
  </si>
  <si>
    <t>pisoár keramický vněj.přívod, bílá (jako např. Cersant) -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</si>
</sst>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i/>
      <sz val="10"/>
      <color indexed="63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sz val="10"/>
      <color indexed="62"/>
      <name val="Arial"/>
      <family val="2"/>
      <charset val="238"/>
    </font>
    <font>
      <sz val="10"/>
      <color indexed="61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righ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49" fontId="2" fillId="2" borderId="3" xfId="0" applyNumberFormat="1" applyFont="1" applyFill="1" applyBorder="1" applyAlignment="1" applyProtection="1">
      <alignment horizontal="left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4" fontId="3" fillId="2" borderId="3" xfId="0" applyNumberFormat="1" applyFont="1" applyFill="1" applyBorder="1" applyAlignment="1" applyProtection="1">
      <alignment horizontal="right" vertical="center"/>
    </xf>
    <xf numFmtId="49" fontId="3" fillId="2" borderId="3" xfId="0" applyNumberFormat="1" applyFont="1" applyFill="1" applyBorder="1" applyAlignment="1" applyProtection="1">
      <alignment horizontal="righ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4" fillId="0" borderId="4" xfId="0" applyNumberFormat="1" applyFont="1" applyFill="1" applyBorder="1" applyAlignment="1" applyProtection="1">
      <alignment horizontal="left" vertical="center"/>
    </xf>
    <xf numFmtId="4" fontId="4" fillId="0" borderId="4" xfId="0" applyNumberFormat="1" applyFont="1" applyFill="1" applyBorder="1" applyAlignment="1" applyProtection="1">
      <alignment horizontal="right" vertical="center"/>
    </xf>
    <xf numFmtId="0" fontId="2" fillId="0" borderId="5" xfId="0" applyNumberFormat="1" applyFont="1" applyFill="1" applyBorder="1" applyAlignment="1" applyProtection="1">
      <alignment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0" fontId="3" fillId="0" borderId="17" xfId="0" applyNumberFormat="1" applyFont="1" applyFill="1" applyBorder="1" applyAlignment="1" applyProtection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49" fontId="3" fillId="2" borderId="3" xfId="0" applyNumberFormat="1" applyFont="1" applyFill="1" applyBorder="1" applyAlignment="1" applyProtection="1">
      <alignment horizontal="left" vertical="center"/>
    </xf>
    <xf numFmtId="0" fontId="3" fillId="2" borderId="3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9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4" fontId="2" fillId="0" borderId="0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49" fontId="1" fillId="0" borderId="4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185"/>
  <sheetViews>
    <sheetView tabSelected="1" zoomScaleNormal="100" workbookViewId="0">
      <selection activeCell="G2183" sqref="G2183"/>
    </sheetView>
  </sheetViews>
  <sheetFormatPr defaultColWidth="11.5703125" defaultRowHeight="12.75" x14ac:dyDescent="0.2"/>
  <cols>
    <col min="1" max="1" width="3.7109375" style="1" customWidth="1"/>
    <col min="2" max="2" width="6.85546875" style="1" customWidth="1"/>
    <col min="3" max="3" width="13.28515625" style="1" customWidth="1"/>
    <col min="4" max="4" width="135" style="1" customWidth="1"/>
    <col min="5" max="5" width="4.28515625" style="1" customWidth="1"/>
    <col min="6" max="6" width="12.85546875" style="1" customWidth="1"/>
    <col min="7" max="7" width="12" style="1" customWidth="1"/>
    <col min="8" max="10" width="14.28515625" style="1" customWidth="1"/>
    <col min="11" max="12" width="11.7109375" style="1" customWidth="1"/>
    <col min="13" max="13" width="0" style="1" hidden="1" customWidth="1"/>
    <col min="14" max="46" width="12.140625" style="1" hidden="1" customWidth="1"/>
    <col min="47" max="16384" width="11.5703125" style="1"/>
  </cols>
  <sheetData>
    <row r="1" spans="1:42" ht="72.95" customHeight="1" x14ac:dyDescent="0.3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42" x14ac:dyDescent="0.2">
      <c r="A2" s="62" t="s">
        <v>1</v>
      </c>
      <c r="B2" s="63"/>
      <c r="C2" s="63"/>
      <c r="D2" s="64" t="s">
        <v>1208</v>
      </c>
      <c r="E2" s="66" t="s">
        <v>1594</v>
      </c>
      <c r="F2" s="63"/>
      <c r="G2" s="66"/>
      <c r="H2" s="63"/>
      <c r="I2" s="67" t="s">
        <v>1612</v>
      </c>
      <c r="J2" s="67" t="s">
        <v>1617</v>
      </c>
      <c r="K2" s="63"/>
      <c r="L2" s="63"/>
      <c r="M2" s="2"/>
    </row>
    <row r="3" spans="1:42" x14ac:dyDescent="0.2">
      <c r="A3" s="59"/>
      <c r="B3" s="45"/>
      <c r="C3" s="45"/>
      <c r="D3" s="65"/>
      <c r="E3" s="45"/>
      <c r="F3" s="45"/>
      <c r="G3" s="45"/>
      <c r="H3" s="45"/>
      <c r="I3" s="45"/>
      <c r="J3" s="45"/>
      <c r="K3" s="45"/>
      <c r="L3" s="45"/>
      <c r="M3" s="2"/>
    </row>
    <row r="4" spans="1:42" x14ac:dyDescent="0.2">
      <c r="A4" s="54" t="s">
        <v>2</v>
      </c>
      <c r="B4" s="45"/>
      <c r="C4" s="45"/>
      <c r="D4" s="44" t="s">
        <v>1209</v>
      </c>
      <c r="E4" s="57" t="s">
        <v>1595</v>
      </c>
      <c r="F4" s="45"/>
      <c r="G4" s="58">
        <v>42970</v>
      </c>
      <c r="H4" s="45"/>
      <c r="I4" s="44" t="s">
        <v>1613</v>
      </c>
      <c r="J4" s="44" t="s">
        <v>1618</v>
      </c>
      <c r="K4" s="45"/>
      <c r="L4" s="45"/>
      <c r="M4" s="2"/>
    </row>
    <row r="5" spans="1:42" x14ac:dyDescent="0.2">
      <c r="A5" s="59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2"/>
    </row>
    <row r="6" spans="1:42" x14ac:dyDescent="0.2">
      <c r="A6" s="54" t="s">
        <v>3</v>
      </c>
      <c r="B6" s="45"/>
      <c r="C6" s="45"/>
      <c r="D6" s="44" t="s">
        <v>1210</v>
      </c>
      <c r="E6" s="57" t="s">
        <v>1596</v>
      </c>
      <c r="F6" s="45"/>
      <c r="G6" s="45"/>
      <c r="H6" s="45"/>
      <c r="I6" s="44" t="s">
        <v>1614</v>
      </c>
      <c r="J6" s="44" t="s">
        <v>1619</v>
      </c>
      <c r="K6" s="45"/>
      <c r="L6" s="45"/>
      <c r="M6" s="2"/>
    </row>
    <row r="7" spans="1:42" x14ac:dyDescent="0.2">
      <c r="A7" s="59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2"/>
    </row>
    <row r="8" spans="1:42" x14ac:dyDescent="0.2">
      <c r="A8" s="54" t="s">
        <v>4</v>
      </c>
      <c r="B8" s="45"/>
      <c r="C8" s="45"/>
      <c r="D8" s="44">
        <v>8011912</v>
      </c>
      <c r="E8" s="57" t="s">
        <v>1597</v>
      </c>
      <c r="F8" s="45"/>
      <c r="G8" s="58">
        <v>42970</v>
      </c>
      <c r="H8" s="45"/>
      <c r="I8" s="44" t="s">
        <v>1615</v>
      </c>
      <c r="J8" s="44" t="s">
        <v>1620</v>
      </c>
      <c r="K8" s="45"/>
      <c r="L8" s="45"/>
      <c r="M8" s="2"/>
    </row>
    <row r="9" spans="1:42" x14ac:dyDescent="0.2">
      <c r="A9" s="55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2"/>
    </row>
    <row r="10" spans="1:42" x14ac:dyDescent="0.2">
      <c r="A10" s="3" t="s">
        <v>5</v>
      </c>
      <c r="B10" s="4" t="s">
        <v>1103</v>
      </c>
      <c r="C10" s="4" t="s">
        <v>1119</v>
      </c>
      <c r="D10" s="4" t="s">
        <v>1211</v>
      </c>
      <c r="E10" s="4" t="s">
        <v>1598</v>
      </c>
      <c r="F10" s="5" t="s">
        <v>1606</v>
      </c>
      <c r="G10" s="6" t="s">
        <v>1607</v>
      </c>
      <c r="H10" s="49" t="s">
        <v>1609</v>
      </c>
      <c r="I10" s="50"/>
      <c r="J10" s="51"/>
      <c r="K10" s="49" t="s">
        <v>1622</v>
      </c>
      <c r="L10" s="51"/>
      <c r="M10" s="7"/>
    </row>
    <row r="11" spans="1:42" x14ac:dyDescent="0.2">
      <c r="A11" s="8" t="s">
        <v>6</v>
      </c>
      <c r="B11" s="9" t="s">
        <v>6</v>
      </c>
      <c r="C11" s="9" t="s">
        <v>6</v>
      </c>
      <c r="D11" s="10" t="s">
        <v>1212</v>
      </c>
      <c r="E11" s="9" t="s">
        <v>6</v>
      </c>
      <c r="F11" s="9" t="s">
        <v>6</v>
      </c>
      <c r="G11" s="11" t="s">
        <v>1608</v>
      </c>
      <c r="H11" s="12" t="s">
        <v>1610</v>
      </c>
      <c r="I11" s="13" t="s">
        <v>1616</v>
      </c>
      <c r="J11" s="14" t="s">
        <v>1621</v>
      </c>
      <c r="K11" s="12" t="s">
        <v>1607</v>
      </c>
      <c r="L11" s="14" t="s">
        <v>1621</v>
      </c>
      <c r="M11" s="7"/>
      <c r="O11" s="15" t="s">
        <v>1624</v>
      </c>
      <c r="P11" s="15" t="s">
        <v>1625</v>
      </c>
      <c r="Q11" s="15" t="s">
        <v>1630</v>
      </c>
      <c r="R11" s="15" t="s">
        <v>1631</v>
      </c>
      <c r="S11" s="15" t="s">
        <v>1632</v>
      </c>
      <c r="T11" s="15" t="s">
        <v>1633</v>
      </c>
      <c r="U11" s="15" t="s">
        <v>1634</v>
      </c>
      <c r="V11" s="15" t="s">
        <v>1635</v>
      </c>
      <c r="W11" s="15" t="s">
        <v>1636</v>
      </c>
    </row>
    <row r="12" spans="1:42" x14ac:dyDescent="0.2">
      <c r="A12" s="16"/>
      <c r="B12" s="17" t="s">
        <v>1104</v>
      </c>
      <c r="C12" s="17"/>
      <c r="D12" s="52" t="s">
        <v>1213</v>
      </c>
      <c r="E12" s="53"/>
      <c r="F12" s="53"/>
      <c r="G12" s="53"/>
      <c r="H12" s="18">
        <f>H13+H18+H21+H24+H35+H48+H51+H82+H91+H115+H120+H131+H139+H147+H150+H153</f>
        <v>0</v>
      </c>
      <c r="I12" s="18">
        <f>I13+I18+I21+I24+I35+I48+I51+I82+I91+I115+I120+I131+I139+I147+I150+I153</f>
        <v>0</v>
      </c>
      <c r="J12" s="18">
        <f>H12+I12</f>
        <v>0</v>
      </c>
      <c r="K12" s="19"/>
      <c r="L12" s="18">
        <f>L13+L18+L21+L24+L35+L48+L51+L82+L91+L115+L120+L131+L139+L147+L150+L153</f>
        <v>3.3838628000000002</v>
      </c>
    </row>
    <row r="13" spans="1:42" x14ac:dyDescent="0.2">
      <c r="A13" s="20"/>
      <c r="B13" s="21" t="s">
        <v>1104</v>
      </c>
      <c r="C13" s="21" t="s">
        <v>37</v>
      </c>
      <c r="D13" s="42" t="s">
        <v>1214</v>
      </c>
      <c r="E13" s="43"/>
      <c r="F13" s="43"/>
      <c r="G13" s="43"/>
      <c r="H13" s="22">
        <f>SUM(H14:H17)</f>
        <v>0</v>
      </c>
      <c r="I13" s="22">
        <f>SUM(I14:I17)</f>
        <v>0</v>
      </c>
      <c r="J13" s="22">
        <f>H13+I13</f>
        <v>0</v>
      </c>
      <c r="K13" s="15"/>
      <c r="L13" s="22">
        <f>SUM(L14:L17)</f>
        <v>6.1462200000000002E-2</v>
      </c>
      <c r="O13" s="22">
        <f>IF(P13="PR",J13,SUM(N14:N17))</f>
        <v>0</v>
      </c>
      <c r="P13" s="15" t="s">
        <v>1626</v>
      </c>
      <c r="Q13" s="22">
        <f>IF(P13="HS",H13,0)</f>
        <v>0</v>
      </c>
      <c r="R13" s="22">
        <f>IF(P13="HS",I13-O13,0)</f>
        <v>0</v>
      </c>
      <c r="S13" s="22">
        <f>IF(P13="PS",H13,0)</f>
        <v>0</v>
      </c>
      <c r="T13" s="22">
        <f>IF(P13="PS",I13-O13,0)</f>
        <v>0</v>
      </c>
      <c r="U13" s="22">
        <f>IF(P13="MP",H13,0)</f>
        <v>0</v>
      </c>
      <c r="V13" s="22">
        <f>IF(P13="MP",I13-O13,0)</f>
        <v>0</v>
      </c>
      <c r="W13" s="22">
        <f>IF(P13="OM",H13,0)</f>
        <v>0</v>
      </c>
      <c r="X13" s="15" t="s">
        <v>1104</v>
      </c>
      <c r="AH13" s="22">
        <f>SUM(Y14:Y17)</f>
        <v>0</v>
      </c>
      <c r="AI13" s="22">
        <f>SUM(Z14:Z17)</f>
        <v>0</v>
      </c>
      <c r="AJ13" s="22">
        <f>SUM(AA14:AA17)</f>
        <v>0</v>
      </c>
    </row>
    <row r="14" spans="1:42" x14ac:dyDescent="0.2">
      <c r="A14" s="23" t="s">
        <v>7</v>
      </c>
      <c r="B14" s="23" t="s">
        <v>1104</v>
      </c>
      <c r="C14" s="23" t="s">
        <v>1120</v>
      </c>
      <c r="D14" s="23" t="s">
        <v>1675</v>
      </c>
      <c r="E14" s="23" t="s">
        <v>1599</v>
      </c>
      <c r="F14" s="24">
        <v>0.02</v>
      </c>
      <c r="G14" s="24">
        <v>0</v>
      </c>
      <c r="H14" s="24">
        <f>ROUND(F14*AD14,2)</f>
        <v>0</v>
      </c>
      <c r="I14" s="24">
        <f>J14-H14</f>
        <v>0</v>
      </c>
      <c r="J14" s="24">
        <f>ROUND(F14*G14,2)</f>
        <v>0</v>
      </c>
      <c r="K14" s="24">
        <v>2.53999</v>
      </c>
      <c r="L14" s="24">
        <f>F14*K14</f>
        <v>5.0799799999999999E-2</v>
      </c>
      <c r="M14" s="25" t="s">
        <v>7</v>
      </c>
      <c r="N14" s="24">
        <f>IF(M14="5",I14,0)</f>
        <v>0</v>
      </c>
      <c r="Y14" s="24">
        <f>IF(AC14=0,J14,0)</f>
        <v>0</v>
      </c>
      <c r="Z14" s="24">
        <f>IF(AC14=15,J14,0)</f>
        <v>0</v>
      </c>
      <c r="AA14" s="24">
        <f>IF(AC14=21,J14,0)</f>
        <v>0</v>
      </c>
      <c r="AC14" s="26">
        <v>21</v>
      </c>
      <c r="AD14" s="26">
        <f>G14*0.813362397820164</f>
        <v>0</v>
      </c>
      <c r="AE14" s="26">
        <f>G14*(1-0.813362397820164)</f>
        <v>0</v>
      </c>
      <c r="AL14" s="26">
        <f>F14*AD14</f>
        <v>0</v>
      </c>
      <c r="AM14" s="26">
        <f>F14*AE14</f>
        <v>0</v>
      </c>
      <c r="AN14" s="27" t="s">
        <v>1637</v>
      </c>
      <c r="AO14" s="27" t="s">
        <v>1653</v>
      </c>
      <c r="AP14" s="15" t="s">
        <v>1660</v>
      </c>
    </row>
    <row r="15" spans="1:42" x14ac:dyDescent="0.2">
      <c r="D15" s="28" t="s">
        <v>1215</v>
      </c>
      <c r="F15" s="29">
        <v>0.02</v>
      </c>
    </row>
    <row r="16" spans="1:42" x14ac:dyDescent="0.2">
      <c r="A16" s="23" t="s">
        <v>8</v>
      </c>
      <c r="B16" s="23" t="s">
        <v>1104</v>
      </c>
      <c r="C16" s="23" t="s">
        <v>1121</v>
      </c>
      <c r="D16" s="23" t="s">
        <v>1216</v>
      </c>
      <c r="E16" s="23" t="s">
        <v>1600</v>
      </c>
      <c r="F16" s="24">
        <v>0.28000000000000003</v>
      </c>
      <c r="G16" s="24">
        <v>0</v>
      </c>
      <c r="H16" s="24">
        <f>ROUND(F16*AD16,2)</f>
        <v>0</v>
      </c>
      <c r="I16" s="24">
        <f>J16-H16</f>
        <v>0</v>
      </c>
      <c r="J16" s="24">
        <f>ROUND(F16*G16,2)</f>
        <v>0</v>
      </c>
      <c r="K16" s="24">
        <v>3.8080000000000003E-2</v>
      </c>
      <c r="L16" s="24">
        <f>F16*K16</f>
        <v>1.0662400000000002E-2</v>
      </c>
      <c r="M16" s="25" t="s">
        <v>7</v>
      </c>
      <c r="N16" s="24">
        <f>IF(M16="5",I16,0)</f>
        <v>0</v>
      </c>
      <c r="Y16" s="24">
        <f>IF(AC16=0,J16,0)</f>
        <v>0</v>
      </c>
      <c r="Z16" s="24">
        <f>IF(AC16=15,J16,0)</f>
        <v>0</v>
      </c>
      <c r="AA16" s="24">
        <f>IF(AC16=21,J16,0)</f>
        <v>0</v>
      </c>
      <c r="AC16" s="26">
        <v>21</v>
      </c>
      <c r="AD16" s="26">
        <f>G16*0.555284552845528</f>
        <v>0</v>
      </c>
      <c r="AE16" s="26">
        <f>G16*(1-0.555284552845528)</f>
        <v>0</v>
      </c>
      <c r="AL16" s="26">
        <f>F16*AD16</f>
        <v>0</v>
      </c>
      <c r="AM16" s="26">
        <f>F16*AE16</f>
        <v>0</v>
      </c>
      <c r="AN16" s="27" t="s">
        <v>1637</v>
      </c>
      <c r="AO16" s="27" t="s">
        <v>1653</v>
      </c>
      <c r="AP16" s="15" t="s">
        <v>1660</v>
      </c>
    </row>
    <row r="17" spans="1:42" x14ac:dyDescent="0.2">
      <c r="D17" s="28" t="s">
        <v>1217</v>
      </c>
      <c r="F17" s="29">
        <v>0.28000000000000003</v>
      </c>
    </row>
    <row r="18" spans="1:42" x14ac:dyDescent="0.2">
      <c r="A18" s="20"/>
      <c r="B18" s="21" t="s">
        <v>1104</v>
      </c>
      <c r="C18" s="21" t="s">
        <v>38</v>
      </c>
      <c r="D18" s="42" t="s">
        <v>1218</v>
      </c>
      <c r="E18" s="43"/>
      <c r="F18" s="43"/>
      <c r="G18" s="43"/>
      <c r="H18" s="22">
        <f>SUM(H19:H19)</f>
        <v>0</v>
      </c>
      <c r="I18" s="22">
        <f>SUM(I19:I19)</f>
        <v>0</v>
      </c>
      <c r="J18" s="22">
        <f>H18+I18</f>
        <v>0</v>
      </c>
      <c r="K18" s="15"/>
      <c r="L18" s="22">
        <f>SUM(L19:L19)</f>
        <v>0.12659999999999999</v>
      </c>
      <c r="O18" s="22">
        <f>IF(P18="PR",J18,SUM(N19:N19))</f>
        <v>0</v>
      </c>
      <c r="P18" s="15" t="s">
        <v>1626</v>
      </c>
      <c r="Q18" s="22">
        <f>IF(P18="HS",H18,0)</f>
        <v>0</v>
      </c>
      <c r="R18" s="22">
        <f>IF(P18="HS",I18-O18,0)</f>
        <v>0</v>
      </c>
      <c r="S18" s="22">
        <f>IF(P18="PS",H18,0)</f>
        <v>0</v>
      </c>
      <c r="T18" s="22">
        <f>IF(P18="PS",I18-O18,0)</f>
        <v>0</v>
      </c>
      <c r="U18" s="22">
        <f>IF(P18="MP",H18,0)</f>
        <v>0</v>
      </c>
      <c r="V18" s="22">
        <f>IF(P18="MP",I18-O18,0)</f>
        <v>0</v>
      </c>
      <c r="W18" s="22">
        <f>IF(P18="OM",H18,0)</f>
        <v>0</v>
      </c>
      <c r="X18" s="15" t="s">
        <v>1104</v>
      </c>
      <c r="AH18" s="22">
        <f>SUM(Y19:Y19)</f>
        <v>0</v>
      </c>
      <c r="AI18" s="22">
        <f>SUM(Z19:Z19)</f>
        <v>0</v>
      </c>
      <c r="AJ18" s="22">
        <f>SUM(AA19:AA19)</f>
        <v>0</v>
      </c>
    </row>
    <row r="19" spans="1:42" x14ac:dyDescent="0.2">
      <c r="A19" s="23" t="s">
        <v>9</v>
      </c>
      <c r="B19" s="23" t="s">
        <v>1104</v>
      </c>
      <c r="C19" s="23" t="s">
        <v>1122</v>
      </c>
      <c r="D19" s="23" t="s">
        <v>1686</v>
      </c>
      <c r="E19" s="23" t="s">
        <v>1600</v>
      </c>
      <c r="F19" s="24">
        <v>1.2</v>
      </c>
      <c r="G19" s="24">
        <v>0</v>
      </c>
      <c r="H19" s="24">
        <f>ROUND(F19*AD19,2)</f>
        <v>0</v>
      </c>
      <c r="I19" s="24">
        <f>J19-H19</f>
        <v>0</v>
      </c>
      <c r="J19" s="24">
        <f>ROUND(F19*G19,2)</f>
        <v>0</v>
      </c>
      <c r="K19" s="24">
        <v>0.1055</v>
      </c>
      <c r="L19" s="24">
        <f>F19*K19</f>
        <v>0.12659999999999999</v>
      </c>
      <c r="M19" s="25" t="s">
        <v>7</v>
      </c>
      <c r="N19" s="24">
        <f>IF(M19="5",I19,0)</f>
        <v>0</v>
      </c>
      <c r="Y19" s="24">
        <f>IF(AC19=0,J19,0)</f>
        <v>0</v>
      </c>
      <c r="Z19" s="24">
        <f>IF(AC19=15,J19,0)</f>
        <v>0</v>
      </c>
      <c r="AA19" s="24">
        <f>IF(AC19=21,J19,0)</f>
        <v>0</v>
      </c>
      <c r="AC19" s="26">
        <v>21</v>
      </c>
      <c r="AD19" s="26">
        <f>G19*0.853314527503526</f>
        <v>0</v>
      </c>
      <c r="AE19" s="26">
        <f>G19*(1-0.853314527503526)</f>
        <v>0</v>
      </c>
      <c r="AL19" s="26">
        <f>F19*AD19</f>
        <v>0</v>
      </c>
      <c r="AM19" s="26">
        <f>F19*AE19</f>
        <v>0</v>
      </c>
      <c r="AN19" s="27" t="s">
        <v>1638</v>
      </c>
      <c r="AO19" s="27" t="s">
        <v>1653</v>
      </c>
      <c r="AP19" s="15" t="s">
        <v>1660</v>
      </c>
    </row>
    <row r="20" spans="1:42" x14ac:dyDescent="0.2">
      <c r="D20" s="28" t="s">
        <v>1219</v>
      </c>
      <c r="F20" s="29">
        <v>1.2</v>
      </c>
    </row>
    <row r="21" spans="1:42" x14ac:dyDescent="0.2">
      <c r="A21" s="20"/>
      <c r="B21" s="21" t="s">
        <v>1104</v>
      </c>
      <c r="C21" s="21" t="s">
        <v>41</v>
      </c>
      <c r="D21" s="42" t="s">
        <v>1220</v>
      </c>
      <c r="E21" s="43"/>
      <c r="F21" s="43"/>
      <c r="G21" s="43"/>
      <c r="H21" s="22">
        <f>SUM(H22:H22)</f>
        <v>0</v>
      </c>
      <c r="I21" s="22">
        <f>SUM(I22:I22)</f>
        <v>0</v>
      </c>
      <c r="J21" s="22">
        <f>H21+I21</f>
        <v>0</v>
      </c>
      <c r="K21" s="15"/>
      <c r="L21" s="22">
        <f>SUM(L22:L22)</f>
        <v>0.10285799999999999</v>
      </c>
      <c r="O21" s="22">
        <f>IF(P21="PR",J21,SUM(N22:N22))</f>
        <v>0</v>
      </c>
      <c r="P21" s="15" t="s">
        <v>1626</v>
      </c>
      <c r="Q21" s="22">
        <f>IF(P21="HS",H21,0)</f>
        <v>0</v>
      </c>
      <c r="R21" s="22">
        <f>IF(P21="HS",I21-O21,0)</f>
        <v>0</v>
      </c>
      <c r="S21" s="22">
        <f>IF(P21="PS",H21,0)</f>
        <v>0</v>
      </c>
      <c r="T21" s="22">
        <f>IF(P21="PS",I21-O21,0)</f>
        <v>0</v>
      </c>
      <c r="U21" s="22">
        <f>IF(P21="MP",H21,0)</f>
        <v>0</v>
      </c>
      <c r="V21" s="22">
        <f>IF(P21="MP",I21-O21,0)</f>
        <v>0</v>
      </c>
      <c r="W21" s="22">
        <f>IF(P21="OM",H21,0)</f>
        <v>0</v>
      </c>
      <c r="X21" s="15" t="s">
        <v>1104</v>
      </c>
      <c r="AH21" s="22">
        <f>SUM(Y22:Y22)</f>
        <v>0</v>
      </c>
      <c r="AI21" s="22">
        <f>SUM(Z22:Z22)</f>
        <v>0</v>
      </c>
      <c r="AJ21" s="22">
        <f>SUM(AA22:AA22)</f>
        <v>0</v>
      </c>
    </row>
    <row r="22" spans="1:42" x14ac:dyDescent="0.2">
      <c r="A22" s="23" t="s">
        <v>10</v>
      </c>
      <c r="B22" s="23" t="s">
        <v>1104</v>
      </c>
      <c r="C22" s="23" t="s">
        <v>1123</v>
      </c>
      <c r="D22" s="23" t="s">
        <v>1221</v>
      </c>
      <c r="E22" s="23" t="s">
        <v>1600</v>
      </c>
      <c r="F22" s="24">
        <v>5.53</v>
      </c>
      <c r="G22" s="24">
        <v>0</v>
      </c>
      <c r="H22" s="24">
        <f>ROUND(F22*AD22,2)</f>
        <v>0</v>
      </c>
      <c r="I22" s="24">
        <f>J22-H22</f>
        <v>0</v>
      </c>
      <c r="J22" s="24">
        <f>ROUND(F22*G22,2)</f>
        <v>0</v>
      </c>
      <c r="K22" s="24">
        <v>1.8599999999999998E-2</v>
      </c>
      <c r="L22" s="24">
        <f>F22*K22</f>
        <v>0.10285799999999999</v>
      </c>
      <c r="M22" s="25" t="s">
        <v>7</v>
      </c>
      <c r="N22" s="24">
        <f>IF(M22="5",I22,0)</f>
        <v>0</v>
      </c>
      <c r="Y22" s="24">
        <f>IF(AC22=0,J22,0)</f>
        <v>0</v>
      </c>
      <c r="Z22" s="24">
        <f>IF(AC22=15,J22,0)</f>
        <v>0</v>
      </c>
      <c r="AA22" s="24">
        <f>IF(AC22=21,J22,0)</f>
        <v>0</v>
      </c>
      <c r="AC22" s="26">
        <v>21</v>
      </c>
      <c r="AD22" s="26">
        <f>G22*0.563277249451353</f>
        <v>0</v>
      </c>
      <c r="AE22" s="26">
        <f>G22*(1-0.563277249451353)</f>
        <v>0</v>
      </c>
      <c r="AL22" s="26">
        <f>F22*AD22</f>
        <v>0</v>
      </c>
      <c r="AM22" s="26">
        <f>F22*AE22</f>
        <v>0</v>
      </c>
      <c r="AN22" s="27" t="s">
        <v>1639</v>
      </c>
      <c r="AO22" s="27" t="s">
        <v>1653</v>
      </c>
      <c r="AP22" s="15" t="s">
        <v>1660</v>
      </c>
    </row>
    <row r="23" spans="1:42" x14ac:dyDescent="0.2">
      <c r="D23" s="28" t="s">
        <v>1222</v>
      </c>
      <c r="F23" s="29">
        <v>5.53</v>
      </c>
    </row>
    <row r="24" spans="1:42" x14ac:dyDescent="0.2">
      <c r="A24" s="20"/>
      <c r="B24" s="21" t="s">
        <v>1104</v>
      </c>
      <c r="C24" s="21" t="s">
        <v>66</v>
      </c>
      <c r="D24" s="42" t="s">
        <v>1223</v>
      </c>
      <c r="E24" s="43"/>
      <c r="F24" s="43"/>
      <c r="G24" s="43"/>
      <c r="H24" s="22">
        <f>SUM(H25:H33)</f>
        <v>0</v>
      </c>
      <c r="I24" s="22">
        <f>SUM(I25:I33)</f>
        <v>0</v>
      </c>
      <c r="J24" s="22">
        <f>H24+I24</f>
        <v>0</v>
      </c>
      <c r="K24" s="15"/>
      <c r="L24" s="22">
        <f>SUM(L25:L33)</f>
        <v>0.48210060000000005</v>
      </c>
      <c r="O24" s="22">
        <f>IF(P24="PR",J24,SUM(N25:N33))</f>
        <v>0</v>
      </c>
      <c r="P24" s="15" t="s">
        <v>1626</v>
      </c>
      <c r="Q24" s="22">
        <f>IF(P24="HS",H24,0)</f>
        <v>0</v>
      </c>
      <c r="R24" s="22">
        <f>IF(P24="HS",I24-O24,0)</f>
        <v>0</v>
      </c>
      <c r="S24" s="22">
        <f>IF(P24="PS",H24,0)</f>
        <v>0</v>
      </c>
      <c r="T24" s="22">
        <f>IF(P24="PS",I24-O24,0)</f>
        <v>0</v>
      </c>
      <c r="U24" s="22">
        <f>IF(P24="MP",H24,0)</f>
        <v>0</v>
      </c>
      <c r="V24" s="22">
        <f>IF(P24="MP",I24-O24,0)</f>
        <v>0</v>
      </c>
      <c r="W24" s="22">
        <f>IF(P24="OM",H24,0)</f>
        <v>0</v>
      </c>
      <c r="X24" s="15" t="s">
        <v>1104</v>
      </c>
      <c r="AH24" s="22">
        <f>SUM(Y25:Y33)</f>
        <v>0</v>
      </c>
      <c r="AI24" s="22">
        <f>SUM(Z25:Z33)</f>
        <v>0</v>
      </c>
      <c r="AJ24" s="22">
        <f>SUM(AA25:AA33)</f>
        <v>0</v>
      </c>
    </row>
    <row r="25" spans="1:42" x14ac:dyDescent="0.2">
      <c r="A25" s="23" t="s">
        <v>11</v>
      </c>
      <c r="B25" s="23" t="s">
        <v>1104</v>
      </c>
      <c r="C25" s="23" t="s">
        <v>1124</v>
      </c>
      <c r="D25" s="23" t="s">
        <v>1676</v>
      </c>
      <c r="E25" s="23" t="s">
        <v>1599</v>
      </c>
      <c r="F25" s="24">
        <v>0.11</v>
      </c>
      <c r="G25" s="24">
        <v>0</v>
      </c>
      <c r="H25" s="24">
        <f>ROUND(F25*AD25,2)</f>
        <v>0</v>
      </c>
      <c r="I25" s="24">
        <f>J25-H25</f>
        <v>0</v>
      </c>
      <c r="J25" s="24">
        <f>ROUND(F25*G25,2)</f>
        <v>0</v>
      </c>
      <c r="K25" s="24">
        <v>2.5249999999999999</v>
      </c>
      <c r="L25" s="24">
        <f>F25*K25</f>
        <v>0.27775</v>
      </c>
      <c r="M25" s="25" t="s">
        <v>7</v>
      </c>
      <c r="N25" s="24">
        <f>IF(M25="5",I25,0)</f>
        <v>0</v>
      </c>
      <c r="Y25" s="24">
        <f>IF(AC25=0,J25,0)</f>
        <v>0</v>
      </c>
      <c r="Z25" s="24">
        <f>IF(AC25=15,J25,0)</f>
        <v>0</v>
      </c>
      <c r="AA25" s="24">
        <f>IF(AC25=21,J25,0)</f>
        <v>0</v>
      </c>
      <c r="AC25" s="26">
        <v>21</v>
      </c>
      <c r="AD25" s="26">
        <f>G25*0.859082802547771</f>
        <v>0</v>
      </c>
      <c r="AE25" s="26">
        <f>G25*(1-0.859082802547771)</f>
        <v>0</v>
      </c>
      <c r="AL25" s="26">
        <f>F25*AD25</f>
        <v>0</v>
      </c>
      <c r="AM25" s="26">
        <f>F25*AE25</f>
        <v>0</v>
      </c>
      <c r="AN25" s="27" t="s">
        <v>1640</v>
      </c>
      <c r="AO25" s="27" t="s">
        <v>1654</v>
      </c>
      <c r="AP25" s="15" t="s">
        <v>1660</v>
      </c>
    </row>
    <row r="26" spans="1:42" x14ac:dyDescent="0.2">
      <c r="D26" s="28" t="s">
        <v>1224</v>
      </c>
      <c r="F26" s="29">
        <v>0.11</v>
      </c>
    </row>
    <row r="27" spans="1:42" x14ac:dyDescent="0.2">
      <c r="A27" s="23" t="s">
        <v>12</v>
      </c>
      <c r="B27" s="23" t="s">
        <v>1104</v>
      </c>
      <c r="C27" s="23" t="s">
        <v>1125</v>
      </c>
      <c r="D27" s="23" t="s">
        <v>1225</v>
      </c>
      <c r="E27" s="23" t="s">
        <v>1600</v>
      </c>
      <c r="F27" s="24">
        <v>0.12</v>
      </c>
      <c r="G27" s="24">
        <v>0</v>
      </c>
      <c r="H27" s="24">
        <f>ROUND(F27*AD27,2)</f>
        <v>0</v>
      </c>
      <c r="I27" s="24">
        <f>J27-H27</f>
        <v>0</v>
      </c>
      <c r="J27" s="24">
        <f>ROUND(F27*G27,2)</f>
        <v>0</v>
      </c>
      <c r="K27" s="24">
        <v>1.41E-2</v>
      </c>
      <c r="L27" s="24">
        <f>F27*K27</f>
        <v>1.6919999999999999E-3</v>
      </c>
      <c r="M27" s="25" t="s">
        <v>7</v>
      </c>
      <c r="N27" s="24">
        <f>IF(M27="5",I27,0)</f>
        <v>0</v>
      </c>
      <c r="Y27" s="24">
        <f>IF(AC27=0,J27,0)</f>
        <v>0</v>
      </c>
      <c r="Z27" s="24">
        <f>IF(AC27=15,J27,0)</f>
        <v>0</v>
      </c>
      <c r="AA27" s="24">
        <f>IF(AC27=21,J27,0)</f>
        <v>0</v>
      </c>
      <c r="AC27" s="26">
        <v>21</v>
      </c>
      <c r="AD27" s="26">
        <f>G27*0.637948717948718</f>
        <v>0</v>
      </c>
      <c r="AE27" s="26">
        <f>G27*(1-0.637948717948718)</f>
        <v>0</v>
      </c>
      <c r="AL27" s="26">
        <f>F27*AD27</f>
        <v>0</v>
      </c>
      <c r="AM27" s="26">
        <f>F27*AE27</f>
        <v>0</v>
      </c>
      <c r="AN27" s="27" t="s">
        <v>1640</v>
      </c>
      <c r="AO27" s="27" t="s">
        <v>1654</v>
      </c>
      <c r="AP27" s="15" t="s">
        <v>1660</v>
      </c>
    </row>
    <row r="28" spans="1:42" x14ac:dyDescent="0.2">
      <c r="D28" s="28" t="s">
        <v>1226</v>
      </c>
      <c r="F28" s="29">
        <v>0.12</v>
      </c>
    </row>
    <row r="29" spans="1:42" x14ac:dyDescent="0.2">
      <c r="A29" s="23" t="s">
        <v>13</v>
      </c>
      <c r="B29" s="23" t="s">
        <v>1104</v>
      </c>
      <c r="C29" s="23" t="s">
        <v>1126</v>
      </c>
      <c r="D29" s="23" t="s">
        <v>1227</v>
      </c>
      <c r="E29" s="23" t="s">
        <v>1600</v>
      </c>
      <c r="F29" s="24">
        <v>0.12</v>
      </c>
      <c r="G29" s="24">
        <v>0</v>
      </c>
      <c r="H29" s="24">
        <f>ROUND(F29*AD29,2)</f>
        <v>0</v>
      </c>
      <c r="I29" s="24">
        <f>J29-H29</f>
        <v>0</v>
      </c>
      <c r="J29" s="24">
        <f>ROUND(F29*G29,2)</f>
        <v>0</v>
      </c>
      <c r="K29" s="24">
        <v>0</v>
      </c>
      <c r="L29" s="24">
        <f>F29*K29</f>
        <v>0</v>
      </c>
      <c r="M29" s="25" t="s">
        <v>7</v>
      </c>
      <c r="N29" s="24">
        <f>IF(M29="5",I29,0)</f>
        <v>0</v>
      </c>
      <c r="Y29" s="24">
        <f>IF(AC29=0,J29,0)</f>
        <v>0</v>
      </c>
      <c r="Z29" s="24">
        <f>IF(AC29=15,J29,0)</f>
        <v>0</v>
      </c>
      <c r="AA29" s="24">
        <f>IF(AC29=21,J29,0)</f>
        <v>0</v>
      </c>
      <c r="AC29" s="26">
        <v>21</v>
      </c>
      <c r="AD29" s="26">
        <f>G29*0</f>
        <v>0</v>
      </c>
      <c r="AE29" s="26">
        <f>G29*(1-0)</f>
        <v>0</v>
      </c>
      <c r="AL29" s="26">
        <f>F29*AD29</f>
        <v>0</v>
      </c>
      <c r="AM29" s="26">
        <f>F29*AE29</f>
        <v>0</v>
      </c>
      <c r="AN29" s="27" t="s">
        <v>1640</v>
      </c>
      <c r="AO29" s="27" t="s">
        <v>1654</v>
      </c>
      <c r="AP29" s="15" t="s">
        <v>1660</v>
      </c>
    </row>
    <row r="30" spans="1:42" x14ac:dyDescent="0.2">
      <c r="D30" s="28" t="s">
        <v>1228</v>
      </c>
      <c r="F30" s="29">
        <v>0.12</v>
      </c>
    </row>
    <row r="31" spans="1:42" x14ac:dyDescent="0.2">
      <c r="A31" s="23" t="s">
        <v>14</v>
      </c>
      <c r="B31" s="23" t="s">
        <v>1104</v>
      </c>
      <c r="C31" s="23" t="s">
        <v>1127</v>
      </c>
      <c r="D31" s="23" t="s">
        <v>1229</v>
      </c>
      <c r="E31" s="23" t="s">
        <v>1600</v>
      </c>
      <c r="F31" s="24">
        <v>5.41</v>
      </c>
      <c r="G31" s="24">
        <v>0</v>
      </c>
      <c r="H31" s="24">
        <f>ROUND(F31*AD31,2)</f>
        <v>0</v>
      </c>
      <c r="I31" s="24">
        <f>J31-H31</f>
        <v>0</v>
      </c>
      <c r="J31" s="24">
        <f>ROUND(F31*G31,2)</f>
        <v>0</v>
      </c>
      <c r="K31" s="24">
        <v>3.415E-2</v>
      </c>
      <c r="L31" s="24">
        <f>F31*K31</f>
        <v>0.18475150000000001</v>
      </c>
      <c r="M31" s="25" t="s">
        <v>7</v>
      </c>
      <c r="N31" s="24">
        <f>IF(M31="5",I31,0)</f>
        <v>0</v>
      </c>
      <c r="Y31" s="24">
        <f>IF(AC31=0,J31,0)</f>
        <v>0</v>
      </c>
      <c r="Z31" s="24">
        <f>IF(AC31=15,J31,0)</f>
        <v>0</v>
      </c>
      <c r="AA31" s="24">
        <f>IF(AC31=21,J31,0)</f>
        <v>0</v>
      </c>
      <c r="AC31" s="26">
        <v>21</v>
      </c>
      <c r="AD31" s="26">
        <f>G31*0.841828478964401</f>
        <v>0</v>
      </c>
      <c r="AE31" s="26">
        <f>G31*(1-0.841828478964401)</f>
        <v>0</v>
      </c>
      <c r="AL31" s="26">
        <f>F31*AD31</f>
        <v>0</v>
      </c>
      <c r="AM31" s="26">
        <f>F31*AE31</f>
        <v>0</v>
      </c>
      <c r="AN31" s="27" t="s">
        <v>1640</v>
      </c>
      <c r="AO31" s="27" t="s">
        <v>1654</v>
      </c>
      <c r="AP31" s="15" t="s">
        <v>1660</v>
      </c>
    </row>
    <row r="32" spans="1:42" x14ac:dyDescent="0.2">
      <c r="D32" s="28" t="s">
        <v>1230</v>
      </c>
      <c r="F32" s="29">
        <v>5.41</v>
      </c>
    </row>
    <row r="33" spans="1:42" x14ac:dyDescent="0.2">
      <c r="A33" s="23" t="s">
        <v>15</v>
      </c>
      <c r="B33" s="23" t="s">
        <v>1104</v>
      </c>
      <c r="C33" s="23" t="s">
        <v>1128</v>
      </c>
      <c r="D33" s="23" t="s">
        <v>1687</v>
      </c>
      <c r="E33" s="23" t="s">
        <v>1600</v>
      </c>
      <c r="F33" s="24">
        <v>5.41</v>
      </c>
      <c r="G33" s="24">
        <v>0</v>
      </c>
      <c r="H33" s="24">
        <f>ROUND(F33*AD33,2)</f>
        <v>0</v>
      </c>
      <c r="I33" s="24">
        <f>J33-H33</f>
        <v>0</v>
      </c>
      <c r="J33" s="24">
        <f>ROUND(F33*G33,2)</f>
        <v>0</v>
      </c>
      <c r="K33" s="24">
        <v>3.31E-3</v>
      </c>
      <c r="L33" s="24">
        <f>F33*K33</f>
        <v>1.7907100000000002E-2</v>
      </c>
      <c r="M33" s="25" t="s">
        <v>7</v>
      </c>
      <c r="N33" s="24">
        <f>IF(M33="5",I33,0)</f>
        <v>0</v>
      </c>
      <c r="Y33" s="24">
        <f>IF(AC33=0,J33,0)</f>
        <v>0</v>
      </c>
      <c r="Z33" s="24">
        <f>IF(AC33=15,J33,0)</f>
        <v>0</v>
      </c>
      <c r="AA33" s="24">
        <f>IF(AC33=21,J33,0)</f>
        <v>0</v>
      </c>
      <c r="AC33" s="26">
        <v>21</v>
      </c>
      <c r="AD33" s="26">
        <f>G33*0.752032520325203</f>
        <v>0</v>
      </c>
      <c r="AE33" s="26">
        <f>G33*(1-0.752032520325203)</f>
        <v>0</v>
      </c>
      <c r="AL33" s="26">
        <f>F33*AD33</f>
        <v>0</v>
      </c>
      <c r="AM33" s="26">
        <f>F33*AE33</f>
        <v>0</v>
      </c>
      <c r="AN33" s="27" t="s">
        <v>1640</v>
      </c>
      <c r="AO33" s="27" t="s">
        <v>1654</v>
      </c>
      <c r="AP33" s="15" t="s">
        <v>1660</v>
      </c>
    </row>
    <row r="34" spans="1:42" x14ac:dyDescent="0.2">
      <c r="D34" s="28" t="s">
        <v>1230</v>
      </c>
      <c r="F34" s="29">
        <v>5.41</v>
      </c>
    </row>
    <row r="35" spans="1:42" x14ac:dyDescent="0.2">
      <c r="A35" s="20"/>
      <c r="B35" s="21" t="s">
        <v>1104</v>
      </c>
      <c r="C35" s="21" t="s">
        <v>696</v>
      </c>
      <c r="D35" s="42" t="s">
        <v>1231</v>
      </c>
      <c r="E35" s="43"/>
      <c r="F35" s="43"/>
      <c r="G35" s="43"/>
      <c r="H35" s="22">
        <f>SUM(H36:H46)</f>
        <v>0</v>
      </c>
      <c r="I35" s="22">
        <f>SUM(I36:I46)</f>
        <v>0</v>
      </c>
      <c r="J35" s="22">
        <f>H35+I35</f>
        <v>0</v>
      </c>
      <c r="K35" s="15"/>
      <c r="L35" s="22">
        <f>SUM(L36:L46)</f>
        <v>1.25579E-2</v>
      </c>
      <c r="O35" s="22">
        <f>IF(P35="PR",J35,SUM(N36:N46))</f>
        <v>0</v>
      </c>
      <c r="P35" s="15" t="s">
        <v>1627</v>
      </c>
      <c r="Q35" s="22">
        <f>IF(P35="HS",H35,0)</f>
        <v>0</v>
      </c>
      <c r="R35" s="22">
        <f>IF(P35="HS",I35-O35,0)</f>
        <v>0</v>
      </c>
      <c r="S35" s="22">
        <f>IF(P35="PS",H35,0)</f>
        <v>0</v>
      </c>
      <c r="T35" s="22">
        <f>IF(P35="PS",I35-O35,0)</f>
        <v>0</v>
      </c>
      <c r="U35" s="22">
        <f>IF(P35="MP",H35,0)</f>
        <v>0</v>
      </c>
      <c r="V35" s="22">
        <f>IF(P35="MP",I35-O35,0)</f>
        <v>0</v>
      </c>
      <c r="W35" s="22">
        <f>IF(P35="OM",H35,0)</f>
        <v>0</v>
      </c>
      <c r="X35" s="15" t="s">
        <v>1104</v>
      </c>
      <c r="AH35" s="22">
        <f>SUM(Y36:Y46)</f>
        <v>0</v>
      </c>
      <c r="AI35" s="22">
        <f>SUM(Z36:Z46)</f>
        <v>0</v>
      </c>
      <c r="AJ35" s="22">
        <f>SUM(AA36:AA46)</f>
        <v>0</v>
      </c>
    </row>
    <row r="36" spans="1:42" x14ac:dyDescent="0.2">
      <c r="A36" s="23" t="s">
        <v>16</v>
      </c>
      <c r="B36" s="23" t="s">
        <v>1104</v>
      </c>
      <c r="C36" s="23" t="s">
        <v>1129</v>
      </c>
      <c r="D36" s="23" t="s">
        <v>1688</v>
      </c>
      <c r="E36" s="23" t="s">
        <v>1600</v>
      </c>
      <c r="F36" s="24">
        <v>6.49</v>
      </c>
      <c r="G36" s="24">
        <v>0</v>
      </c>
      <c r="H36" s="24">
        <f>ROUND(F36*AD36,2)</f>
        <v>0</v>
      </c>
      <c r="I36" s="24">
        <f>J36-H36</f>
        <v>0</v>
      </c>
      <c r="J36" s="24">
        <f>ROUND(F36*G36,2)</f>
        <v>0</v>
      </c>
      <c r="K36" s="24">
        <v>5.6999999999999998E-4</v>
      </c>
      <c r="L36" s="24">
        <f>F36*K36</f>
        <v>3.6993E-3</v>
      </c>
      <c r="M36" s="25" t="s">
        <v>7</v>
      </c>
      <c r="N36" s="24">
        <f>IF(M36="5",I36,0)</f>
        <v>0</v>
      </c>
      <c r="Y36" s="24">
        <f>IF(AC36=0,J36,0)</f>
        <v>0</v>
      </c>
      <c r="Z36" s="24">
        <f>IF(AC36=15,J36,0)</f>
        <v>0</v>
      </c>
      <c r="AA36" s="24">
        <f>IF(AC36=21,J36,0)</f>
        <v>0</v>
      </c>
      <c r="AC36" s="26">
        <v>21</v>
      </c>
      <c r="AD36" s="26">
        <f>G36*0.805751492132393</f>
        <v>0</v>
      </c>
      <c r="AE36" s="26">
        <f>G36*(1-0.805751492132393)</f>
        <v>0</v>
      </c>
      <c r="AL36" s="26">
        <f>F36*AD36</f>
        <v>0</v>
      </c>
      <c r="AM36" s="26">
        <f>F36*AE36</f>
        <v>0</v>
      </c>
      <c r="AN36" s="27" t="s">
        <v>1641</v>
      </c>
      <c r="AO36" s="27" t="s">
        <v>1655</v>
      </c>
      <c r="AP36" s="15" t="s">
        <v>1660</v>
      </c>
    </row>
    <row r="37" spans="1:42" x14ac:dyDescent="0.2">
      <c r="D37" s="28" t="s">
        <v>1233</v>
      </c>
      <c r="F37" s="29">
        <v>6.49</v>
      </c>
    </row>
    <row r="38" spans="1:42" x14ac:dyDescent="0.2">
      <c r="A38" s="23" t="s">
        <v>17</v>
      </c>
      <c r="B38" s="23" t="s">
        <v>1104</v>
      </c>
      <c r="C38" s="23" t="s">
        <v>1130</v>
      </c>
      <c r="D38" s="23" t="s">
        <v>1689</v>
      </c>
      <c r="E38" s="23" t="s">
        <v>1600</v>
      </c>
      <c r="F38" s="24">
        <v>6.49</v>
      </c>
      <c r="G38" s="24">
        <v>0</v>
      </c>
      <c r="H38" s="24">
        <f>ROUND(F38*AD38,2)</f>
        <v>0</v>
      </c>
      <c r="I38" s="24">
        <f>J38-H38</f>
        <v>0</v>
      </c>
      <c r="J38" s="24">
        <f>ROUND(F38*G38,2)</f>
        <v>0</v>
      </c>
      <c r="K38" s="24">
        <v>7.3999999999999999E-4</v>
      </c>
      <c r="L38" s="24">
        <f>F38*K38</f>
        <v>4.8025999999999998E-3</v>
      </c>
      <c r="M38" s="25" t="s">
        <v>7</v>
      </c>
      <c r="N38" s="24">
        <f>IF(M38="5",I38,0)</f>
        <v>0</v>
      </c>
      <c r="Y38" s="24">
        <f>IF(AC38=0,J38,0)</f>
        <v>0</v>
      </c>
      <c r="Z38" s="24">
        <f>IF(AC38=15,J38,0)</f>
        <v>0</v>
      </c>
      <c r="AA38" s="24">
        <f>IF(AC38=21,J38,0)</f>
        <v>0</v>
      </c>
      <c r="AC38" s="26">
        <v>21</v>
      </c>
      <c r="AD38" s="26">
        <f>G38*0.750758341759353</f>
        <v>0</v>
      </c>
      <c r="AE38" s="26">
        <f>G38*(1-0.750758341759353)</f>
        <v>0</v>
      </c>
      <c r="AL38" s="26">
        <f>F38*AD38</f>
        <v>0</v>
      </c>
      <c r="AM38" s="26">
        <f>F38*AE38</f>
        <v>0</v>
      </c>
      <c r="AN38" s="27" t="s">
        <v>1641</v>
      </c>
      <c r="AO38" s="27" t="s">
        <v>1655</v>
      </c>
      <c r="AP38" s="15" t="s">
        <v>1660</v>
      </c>
    </row>
    <row r="39" spans="1:42" x14ac:dyDescent="0.2">
      <c r="D39" s="28" t="s">
        <v>1235</v>
      </c>
      <c r="F39" s="29">
        <v>6.49</v>
      </c>
    </row>
    <row r="40" spans="1:42" x14ac:dyDescent="0.2">
      <c r="A40" s="23" t="s">
        <v>18</v>
      </c>
      <c r="B40" s="23" t="s">
        <v>1104</v>
      </c>
      <c r="C40" s="23" t="s">
        <v>1131</v>
      </c>
      <c r="D40" s="23" t="s">
        <v>1690</v>
      </c>
      <c r="E40" s="23" t="s">
        <v>1600</v>
      </c>
      <c r="F40" s="24">
        <v>1.08</v>
      </c>
      <c r="G40" s="24">
        <v>0</v>
      </c>
      <c r="H40" s="24">
        <f>ROUND(F40*AD40,2)</f>
        <v>0</v>
      </c>
      <c r="I40" s="24">
        <f>J40-H40</f>
        <v>0</v>
      </c>
      <c r="J40" s="24">
        <f>ROUND(F40*G40,2)</f>
        <v>0</v>
      </c>
      <c r="K40" s="24">
        <v>4.0000000000000002E-4</v>
      </c>
      <c r="L40" s="24">
        <f>F40*K40</f>
        <v>4.3200000000000004E-4</v>
      </c>
      <c r="M40" s="25" t="s">
        <v>7</v>
      </c>
      <c r="N40" s="24">
        <f>IF(M40="5",I40,0)</f>
        <v>0</v>
      </c>
      <c r="Y40" s="24">
        <f>IF(AC40=0,J40,0)</f>
        <v>0</v>
      </c>
      <c r="Z40" s="24">
        <f>IF(AC40=15,J40,0)</f>
        <v>0</v>
      </c>
      <c r="AA40" s="24">
        <f>IF(AC40=21,J40,0)</f>
        <v>0</v>
      </c>
      <c r="AC40" s="26">
        <v>21</v>
      </c>
      <c r="AD40" s="26">
        <f>G40*0.966850828729282</f>
        <v>0</v>
      </c>
      <c r="AE40" s="26">
        <f>G40*(1-0.966850828729282)</f>
        <v>0</v>
      </c>
      <c r="AL40" s="26">
        <f>F40*AD40</f>
        <v>0</v>
      </c>
      <c r="AM40" s="26">
        <f>F40*AE40</f>
        <v>0</v>
      </c>
      <c r="AN40" s="27" t="s">
        <v>1641</v>
      </c>
      <c r="AO40" s="27" t="s">
        <v>1655</v>
      </c>
      <c r="AP40" s="15" t="s">
        <v>1660</v>
      </c>
    </row>
    <row r="41" spans="1:42" x14ac:dyDescent="0.2">
      <c r="D41" s="28" t="s">
        <v>1236</v>
      </c>
      <c r="F41" s="29">
        <v>1.08</v>
      </c>
    </row>
    <row r="42" spans="1:42" x14ac:dyDescent="0.2">
      <c r="A42" s="23" t="s">
        <v>19</v>
      </c>
      <c r="B42" s="23" t="s">
        <v>1104</v>
      </c>
      <c r="C42" s="23" t="s">
        <v>1132</v>
      </c>
      <c r="D42" s="23" t="s">
        <v>1691</v>
      </c>
      <c r="E42" s="23" t="s">
        <v>1600</v>
      </c>
      <c r="F42" s="24">
        <v>6.9</v>
      </c>
      <c r="G42" s="24">
        <v>0</v>
      </c>
      <c r="H42" s="24">
        <f>ROUND(F42*AD42,2)</f>
        <v>0</v>
      </c>
      <c r="I42" s="24">
        <f>J42-H42</f>
        <v>0</v>
      </c>
      <c r="J42" s="24">
        <f>ROUND(F42*G42,2)</f>
        <v>0</v>
      </c>
      <c r="K42" s="24">
        <v>4.0000000000000002E-4</v>
      </c>
      <c r="L42" s="24">
        <f>F42*K42</f>
        <v>2.7600000000000003E-3</v>
      </c>
      <c r="M42" s="25" t="s">
        <v>7</v>
      </c>
      <c r="N42" s="24">
        <f>IF(M42="5",I42,0)</f>
        <v>0</v>
      </c>
      <c r="Y42" s="24">
        <f>IF(AC42=0,J42,0)</f>
        <v>0</v>
      </c>
      <c r="Z42" s="24">
        <f>IF(AC42=15,J42,0)</f>
        <v>0</v>
      </c>
      <c r="AA42" s="24">
        <f>IF(AC42=21,J42,0)</f>
        <v>0</v>
      </c>
      <c r="AC42" s="26">
        <v>21</v>
      </c>
      <c r="AD42" s="26">
        <f>G42*0.938757264193116</f>
        <v>0</v>
      </c>
      <c r="AE42" s="26">
        <f>G42*(1-0.938757264193116)</f>
        <v>0</v>
      </c>
      <c r="AL42" s="26">
        <f>F42*AD42</f>
        <v>0</v>
      </c>
      <c r="AM42" s="26">
        <f>F42*AE42</f>
        <v>0</v>
      </c>
      <c r="AN42" s="27" t="s">
        <v>1641</v>
      </c>
      <c r="AO42" s="27" t="s">
        <v>1655</v>
      </c>
      <c r="AP42" s="15" t="s">
        <v>1660</v>
      </c>
    </row>
    <row r="43" spans="1:42" x14ac:dyDescent="0.2">
      <c r="D43" s="28" t="s">
        <v>1237</v>
      </c>
      <c r="F43" s="29">
        <v>6.9</v>
      </c>
    </row>
    <row r="44" spans="1:42" x14ac:dyDescent="0.2">
      <c r="A44" s="23" t="s">
        <v>20</v>
      </c>
      <c r="B44" s="23" t="s">
        <v>1104</v>
      </c>
      <c r="C44" s="23" t="s">
        <v>1133</v>
      </c>
      <c r="D44" s="23" t="s">
        <v>1692</v>
      </c>
      <c r="E44" s="23" t="s">
        <v>1601</v>
      </c>
      <c r="F44" s="24">
        <v>2.7</v>
      </c>
      <c r="G44" s="24">
        <v>0</v>
      </c>
      <c r="H44" s="24">
        <f>ROUND(F44*AD44,2)</f>
        <v>0</v>
      </c>
      <c r="I44" s="24">
        <f>J44-H44</f>
        <v>0</v>
      </c>
      <c r="J44" s="24">
        <f>ROUND(F44*G44,2)</f>
        <v>0</v>
      </c>
      <c r="K44" s="24">
        <v>3.2000000000000003E-4</v>
      </c>
      <c r="L44" s="24">
        <f>F44*K44</f>
        <v>8.6400000000000008E-4</v>
      </c>
      <c r="M44" s="25" t="s">
        <v>7</v>
      </c>
      <c r="N44" s="24">
        <f>IF(M44="5",I44,0)</f>
        <v>0</v>
      </c>
      <c r="Y44" s="24">
        <f>IF(AC44=0,J44,0)</f>
        <v>0</v>
      </c>
      <c r="Z44" s="24">
        <f>IF(AC44=15,J44,0)</f>
        <v>0</v>
      </c>
      <c r="AA44" s="24">
        <f>IF(AC44=21,J44,0)</f>
        <v>0</v>
      </c>
      <c r="AC44" s="26">
        <v>21</v>
      </c>
      <c r="AD44" s="26">
        <f>G44*0.584192439862543</f>
        <v>0</v>
      </c>
      <c r="AE44" s="26">
        <f>G44*(1-0.584192439862543)</f>
        <v>0</v>
      </c>
      <c r="AL44" s="26">
        <f>F44*AD44</f>
        <v>0</v>
      </c>
      <c r="AM44" s="26">
        <f>F44*AE44</f>
        <v>0</v>
      </c>
      <c r="AN44" s="27" t="s">
        <v>1641</v>
      </c>
      <c r="AO44" s="27" t="s">
        <v>1655</v>
      </c>
      <c r="AP44" s="15" t="s">
        <v>1660</v>
      </c>
    </row>
    <row r="45" spans="1:42" x14ac:dyDescent="0.2">
      <c r="D45" s="28" t="s">
        <v>1238</v>
      </c>
      <c r="F45" s="29">
        <v>2.7</v>
      </c>
    </row>
    <row r="46" spans="1:42" x14ac:dyDescent="0.2">
      <c r="A46" s="23" t="s">
        <v>21</v>
      </c>
      <c r="B46" s="23" t="s">
        <v>1104</v>
      </c>
      <c r="C46" s="23" t="s">
        <v>1134</v>
      </c>
      <c r="D46" s="23" t="s">
        <v>1239</v>
      </c>
      <c r="E46" s="23" t="s">
        <v>1602</v>
      </c>
      <c r="F46" s="24">
        <v>0.04</v>
      </c>
      <c r="G46" s="24">
        <v>0</v>
      </c>
      <c r="H46" s="24">
        <f>ROUND(F46*AD46,2)</f>
        <v>0</v>
      </c>
      <c r="I46" s="24">
        <f>J46-H46</f>
        <v>0</v>
      </c>
      <c r="J46" s="24">
        <f>ROUND(F46*G46,2)</f>
        <v>0</v>
      </c>
      <c r="K46" s="24">
        <v>0</v>
      </c>
      <c r="L46" s="24">
        <f>F46*K46</f>
        <v>0</v>
      </c>
      <c r="M46" s="25" t="s">
        <v>10</v>
      </c>
      <c r="N46" s="24">
        <f>IF(M46="5",I46,0)</f>
        <v>0</v>
      </c>
      <c r="Y46" s="24">
        <f>IF(AC46=0,J46,0)</f>
        <v>0</v>
      </c>
      <c r="Z46" s="24">
        <f>IF(AC46=15,J46,0)</f>
        <v>0</v>
      </c>
      <c r="AA46" s="24">
        <f>IF(AC46=21,J46,0)</f>
        <v>0</v>
      </c>
      <c r="AC46" s="26">
        <v>21</v>
      </c>
      <c r="AD46" s="26">
        <f>G46*0</f>
        <v>0</v>
      </c>
      <c r="AE46" s="26">
        <f>G46*(1-0)</f>
        <v>0</v>
      </c>
      <c r="AL46" s="26">
        <f>F46*AD46</f>
        <v>0</v>
      </c>
      <c r="AM46" s="26">
        <f>F46*AE46</f>
        <v>0</v>
      </c>
      <c r="AN46" s="27" t="s">
        <v>1641</v>
      </c>
      <c r="AO46" s="27" t="s">
        <v>1655</v>
      </c>
      <c r="AP46" s="15" t="s">
        <v>1660</v>
      </c>
    </row>
    <row r="47" spans="1:42" x14ac:dyDescent="0.2">
      <c r="D47" s="28" t="s">
        <v>1240</v>
      </c>
      <c r="F47" s="29">
        <v>0.04</v>
      </c>
    </row>
    <row r="48" spans="1:42" x14ac:dyDescent="0.2">
      <c r="A48" s="20"/>
      <c r="B48" s="21" t="s">
        <v>1104</v>
      </c>
      <c r="C48" s="21" t="s">
        <v>705</v>
      </c>
      <c r="D48" s="42" t="s">
        <v>1241</v>
      </c>
      <c r="E48" s="43"/>
      <c r="F48" s="43"/>
      <c r="G48" s="43"/>
      <c r="H48" s="22">
        <f>SUM(H49:H49)</f>
        <v>0</v>
      </c>
      <c r="I48" s="22">
        <f>SUM(I49:I49)</f>
        <v>0</v>
      </c>
      <c r="J48" s="22">
        <f>H48+I48</f>
        <v>0</v>
      </c>
      <c r="K48" s="15"/>
      <c r="L48" s="22">
        <f>SUM(L49:L49)</f>
        <v>1.4599999999999999E-3</v>
      </c>
      <c r="O48" s="22">
        <f>IF(P48="PR",J48,SUM(N49:N49))</f>
        <v>0</v>
      </c>
      <c r="P48" s="15" t="s">
        <v>1627</v>
      </c>
      <c r="Q48" s="22">
        <f>IF(P48="HS",H48,0)</f>
        <v>0</v>
      </c>
      <c r="R48" s="22">
        <f>IF(P48="HS",I48-O48,0)</f>
        <v>0</v>
      </c>
      <c r="S48" s="22">
        <f>IF(P48="PS",H48,0)</f>
        <v>0</v>
      </c>
      <c r="T48" s="22">
        <f>IF(P48="PS",I48-O48,0)</f>
        <v>0</v>
      </c>
      <c r="U48" s="22">
        <f>IF(P48="MP",H48,0)</f>
        <v>0</v>
      </c>
      <c r="V48" s="22">
        <f>IF(P48="MP",I48-O48,0)</f>
        <v>0</v>
      </c>
      <c r="W48" s="22">
        <f>IF(P48="OM",H48,0)</f>
        <v>0</v>
      </c>
      <c r="X48" s="15" t="s">
        <v>1104</v>
      </c>
      <c r="AH48" s="22">
        <f>SUM(Y49:Y49)</f>
        <v>0</v>
      </c>
      <c r="AI48" s="22">
        <f>SUM(Z49:Z49)</f>
        <v>0</v>
      </c>
      <c r="AJ48" s="22">
        <f>SUM(AA49:AA49)</f>
        <v>0</v>
      </c>
    </row>
    <row r="49" spans="1:42" x14ac:dyDescent="0.2">
      <c r="A49" s="23" t="s">
        <v>22</v>
      </c>
      <c r="B49" s="23" t="s">
        <v>1104</v>
      </c>
      <c r="C49" s="23" t="s">
        <v>1135</v>
      </c>
      <c r="D49" s="23" t="s">
        <v>1242</v>
      </c>
      <c r="E49" s="23" t="s">
        <v>1603</v>
      </c>
      <c r="F49" s="24">
        <v>1</v>
      </c>
      <c r="G49" s="24">
        <v>0</v>
      </c>
      <c r="H49" s="24">
        <f>ROUND(F49*AD49,2)</f>
        <v>0</v>
      </c>
      <c r="I49" s="24">
        <f>J49-H49</f>
        <v>0</v>
      </c>
      <c r="J49" s="24">
        <f>ROUND(F49*G49,2)</f>
        <v>0</v>
      </c>
      <c r="K49" s="24">
        <v>1.4599999999999999E-3</v>
      </c>
      <c r="L49" s="24">
        <f>F49*K49</f>
        <v>1.4599999999999999E-3</v>
      </c>
      <c r="M49" s="25" t="s">
        <v>7</v>
      </c>
      <c r="N49" s="24">
        <f>IF(M49="5",I49,0)</f>
        <v>0</v>
      </c>
      <c r="Y49" s="24">
        <f>IF(AC49=0,J49,0)</f>
        <v>0</v>
      </c>
      <c r="Z49" s="24">
        <f>IF(AC49=15,J49,0)</f>
        <v>0</v>
      </c>
      <c r="AA49" s="24">
        <f>IF(AC49=21,J49,0)</f>
        <v>0</v>
      </c>
      <c r="AC49" s="26">
        <v>21</v>
      </c>
      <c r="AD49" s="26">
        <f>G49*0</f>
        <v>0</v>
      </c>
      <c r="AE49" s="26">
        <f>G49*(1-0)</f>
        <v>0</v>
      </c>
      <c r="AL49" s="26">
        <f>F49*AD49</f>
        <v>0</v>
      </c>
      <c r="AM49" s="26">
        <f>F49*AE49</f>
        <v>0</v>
      </c>
      <c r="AN49" s="27" t="s">
        <v>1642</v>
      </c>
      <c r="AO49" s="27" t="s">
        <v>1656</v>
      </c>
      <c r="AP49" s="15" t="s">
        <v>1660</v>
      </c>
    </row>
    <row r="50" spans="1:42" x14ac:dyDescent="0.2">
      <c r="D50" s="28" t="s">
        <v>1243</v>
      </c>
      <c r="F50" s="29">
        <v>1</v>
      </c>
    </row>
    <row r="51" spans="1:42" x14ac:dyDescent="0.2">
      <c r="A51" s="20"/>
      <c r="B51" s="21" t="s">
        <v>1104</v>
      </c>
      <c r="C51" s="21" t="s">
        <v>709</v>
      </c>
      <c r="D51" s="42" t="s">
        <v>1244</v>
      </c>
      <c r="E51" s="43"/>
      <c r="F51" s="43"/>
      <c r="G51" s="43"/>
      <c r="H51" s="22">
        <f>SUM(H52:H80)</f>
        <v>0</v>
      </c>
      <c r="I51" s="22">
        <f>SUM(I52:I80)</f>
        <v>0</v>
      </c>
      <c r="J51" s="22">
        <f>H51+I51</f>
        <v>0</v>
      </c>
      <c r="K51" s="15"/>
      <c r="L51" s="22">
        <f>SUM(L52:L80)</f>
        <v>7.0480000000000015E-2</v>
      </c>
      <c r="O51" s="22">
        <f>IF(P51="PR",J51,SUM(N52:N80))</f>
        <v>0</v>
      </c>
      <c r="P51" s="15" t="s">
        <v>1627</v>
      </c>
      <c r="Q51" s="22">
        <f>IF(P51="HS",H51,0)</f>
        <v>0</v>
      </c>
      <c r="R51" s="22">
        <f>IF(P51="HS",I51-O51,0)</f>
        <v>0</v>
      </c>
      <c r="S51" s="22">
        <f>IF(P51="PS",H51,0)</f>
        <v>0</v>
      </c>
      <c r="T51" s="22">
        <f>IF(P51="PS",I51-O51,0)</f>
        <v>0</v>
      </c>
      <c r="U51" s="22">
        <f>IF(P51="MP",H51,0)</f>
        <v>0</v>
      </c>
      <c r="V51" s="22">
        <f>IF(P51="MP",I51-O51,0)</f>
        <v>0</v>
      </c>
      <c r="W51" s="22">
        <f>IF(P51="OM",H51,0)</f>
        <v>0</v>
      </c>
      <c r="X51" s="15" t="s">
        <v>1104</v>
      </c>
      <c r="AH51" s="22">
        <f>SUM(Y52:Y80)</f>
        <v>0</v>
      </c>
      <c r="AI51" s="22">
        <f>SUM(Z52:Z80)</f>
        <v>0</v>
      </c>
      <c r="AJ51" s="22">
        <f>SUM(AA52:AA80)</f>
        <v>0</v>
      </c>
    </row>
    <row r="52" spans="1:42" x14ac:dyDescent="0.2">
      <c r="A52" s="23" t="s">
        <v>23</v>
      </c>
      <c r="B52" s="23" t="s">
        <v>1104</v>
      </c>
      <c r="C52" s="23" t="s">
        <v>1136</v>
      </c>
      <c r="D52" s="23" t="s">
        <v>1677</v>
      </c>
      <c r="E52" s="23" t="s">
        <v>1604</v>
      </c>
      <c r="F52" s="24">
        <v>2</v>
      </c>
      <c r="G52" s="24">
        <v>0</v>
      </c>
      <c r="H52" s="24">
        <f>ROUND(F52*AD52,2)</f>
        <v>0</v>
      </c>
      <c r="I52" s="24">
        <f>J52-H52</f>
        <v>0</v>
      </c>
      <c r="J52" s="24">
        <f>ROUND(F52*G52,2)</f>
        <v>0</v>
      </c>
      <c r="K52" s="24">
        <v>1.41E-3</v>
      </c>
      <c r="L52" s="24">
        <f>F52*K52</f>
        <v>2.82E-3</v>
      </c>
      <c r="M52" s="25" t="s">
        <v>7</v>
      </c>
      <c r="N52" s="24">
        <f>IF(M52="5",I52,0)</f>
        <v>0</v>
      </c>
      <c r="Y52" s="24">
        <f>IF(AC52=0,J52,0)</f>
        <v>0</v>
      </c>
      <c r="Z52" s="24">
        <f>IF(AC52=15,J52,0)</f>
        <v>0</v>
      </c>
      <c r="AA52" s="24">
        <f>IF(AC52=21,J52,0)</f>
        <v>0</v>
      </c>
      <c r="AC52" s="26">
        <v>21</v>
      </c>
      <c r="AD52" s="26">
        <f>G52*0.538136882129278</f>
        <v>0</v>
      </c>
      <c r="AE52" s="26">
        <f>G52*(1-0.538136882129278)</f>
        <v>0</v>
      </c>
      <c r="AL52" s="26">
        <f>F52*AD52</f>
        <v>0</v>
      </c>
      <c r="AM52" s="26">
        <f>F52*AE52</f>
        <v>0</v>
      </c>
      <c r="AN52" s="27" t="s">
        <v>1643</v>
      </c>
      <c r="AO52" s="27" t="s">
        <v>1656</v>
      </c>
      <c r="AP52" s="15" t="s">
        <v>1660</v>
      </c>
    </row>
    <row r="53" spans="1:42" x14ac:dyDescent="0.2">
      <c r="D53" s="28" t="s">
        <v>1246</v>
      </c>
      <c r="F53" s="29">
        <v>2</v>
      </c>
    </row>
    <row r="54" spans="1:42" x14ac:dyDescent="0.2">
      <c r="A54" s="30" t="s">
        <v>24</v>
      </c>
      <c r="B54" s="30" t="s">
        <v>1104</v>
      </c>
      <c r="C54" s="30" t="s">
        <v>1137</v>
      </c>
      <c r="D54" s="39" t="s">
        <v>1709</v>
      </c>
      <c r="E54" s="30" t="s">
        <v>1604</v>
      </c>
      <c r="F54" s="31">
        <v>2</v>
      </c>
      <c r="G54" s="31">
        <v>0</v>
      </c>
      <c r="H54" s="31">
        <f>ROUND(F54*AD54,2)</f>
        <v>0</v>
      </c>
      <c r="I54" s="31">
        <f>J54-H54</f>
        <v>0</v>
      </c>
      <c r="J54" s="31">
        <f>ROUND(F54*G54,2)</f>
        <v>0</v>
      </c>
      <c r="K54" s="31">
        <v>1.0999999999999999E-2</v>
      </c>
      <c r="L54" s="31">
        <f>F54*K54</f>
        <v>2.1999999999999999E-2</v>
      </c>
      <c r="M54" s="32" t="s">
        <v>1623</v>
      </c>
      <c r="N54" s="31">
        <f>IF(M54="5",I54,0)</f>
        <v>0</v>
      </c>
      <c r="Y54" s="31">
        <f>IF(AC54=0,J54,0)</f>
        <v>0</v>
      </c>
      <c r="Z54" s="31">
        <f>IF(AC54=15,J54,0)</f>
        <v>0</v>
      </c>
      <c r="AA54" s="31">
        <f>IF(AC54=21,J54,0)</f>
        <v>0</v>
      </c>
      <c r="AC54" s="26">
        <v>21</v>
      </c>
      <c r="AD54" s="26">
        <f>G54*1</f>
        <v>0</v>
      </c>
      <c r="AE54" s="26">
        <f>G54*(1-1)</f>
        <v>0</v>
      </c>
      <c r="AL54" s="26">
        <f>F54*AD54</f>
        <v>0</v>
      </c>
      <c r="AM54" s="26">
        <f>F54*AE54</f>
        <v>0</v>
      </c>
      <c r="AN54" s="27" t="s">
        <v>1643</v>
      </c>
      <c r="AO54" s="27" t="s">
        <v>1656</v>
      </c>
      <c r="AP54" s="15" t="s">
        <v>1660</v>
      </c>
    </row>
    <row r="55" spans="1:42" x14ac:dyDescent="0.2">
      <c r="D55" s="28" t="s">
        <v>1243</v>
      </c>
      <c r="F55" s="29">
        <v>1</v>
      </c>
    </row>
    <row r="56" spans="1:42" x14ac:dyDescent="0.2">
      <c r="A56" s="23" t="s">
        <v>25</v>
      </c>
      <c r="B56" s="23" t="s">
        <v>1104</v>
      </c>
      <c r="C56" s="23" t="s">
        <v>1139</v>
      </c>
      <c r="D56" s="23" t="s">
        <v>1247</v>
      </c>
      <c r="E56" s="23" t="s">
        <v>1604</v>
      </c>
      <c r="F56" s="24">
        <v>2</v>
      </c>
      <c r="G56" s="24">
        <v>0</v>
      </c>
      <c r="H56" s="24">
        <f>ROUND(F56*AD56,2)</f>
        <v>0</v>
      </c>
      <c r="I56" s="24">
        <f>J56-H56</f>
        <v>0</v>
      </c>
      <c r="J56" s="24">
        <f>ROUND(F56*G56,2)</f>
        <v>0</v>
      </c>
      <c r="K56" s="24">
        <v>1.1999999999999999E-3</v>
      </c>
      <c r="L56" s="24">
        <f>F56*K56</f>
        <v>2.3999999999999998E-3</v>
      </c>
      <c r="M56" s="25" t="s">
        <v>7</v>
      </c>
      <c r="N56" s="24">
        <f>IF(M56="5",I56,0)</f>
        <v>0</v>
      </c>
      <c r="Y56" s="24">
        <f>IF(AC56=0,J56,0)</f>
        <v>0</v>
      </c>
      <c r="Z56" s="24">
        <f>IF(AC56=15,J56,0)</f>
        <v>0</v>
      </c>
      <c r="AA56" s="24">
        <f>IF(AC56=21,J56,0)</f>
        <v>0</v>
      </c>
      <c r="AC56" s="26">
        <v>21</v>
      </c>
      <c r="AD56" s="26">
        <f>G56*0.50771855010661</f>
        <v>0</v>
      </c>
      <c r="AE56" s="26">
        <f>G56*(1-0.50771855010661)</f>
        <v>0</v>
      </c>
      <c r="AL56" s="26">
        <f>F56*AD56</f>
        <v>0</v>
      </c>
      <c r="AM56" s="26">
        <f>F56*AE56</f>
        <v>0</v>
      </c>
      <c r="AN56" s="27" t="s">
        <v>1643</v>
      </c>
      <c r="AO56" s="27" t="s">
        <v>1656</v>
      </c>
      <c r="AP56" s="15" t="s">
        <v>1660</v>
      </c>
    </row>
    <row r="57" spans="1:42" x14ac:dyDescent="0.2">
      <c r="D57" s="28" t="s">
        <v>1246</v>
      </c>
      <c r="F57" s="29">
        <v>2</v>
      </c>
    </row>
    <row r="58" spans="1:42" x14ac:dyDescent="0.2">
      <c r="A58" s="30" t="s">
        <v>26</v>
      </c>
      <c r="B58" s="30" t="s">
        <v>1104</v>
      </c>
      <c r="C58" s="30" t="s">
        <v>1140</v>
      </c>
      <c r="D58" s="30" t="s">
        <v>1693</v>
      </c>
      <c r="E58" s="30" t="s">
        <v>1604</v>
      </c>
      <c r="F58" s="31">
        <v>2</v>
      </c>
      <c r="G58" s="31">
        <v>0</v>
      </c>
      <c r="H58" s="31">
        <f>ROUND(F58*AD58,2)</f>
        <v>0</v>
      </c>
      <c r="I58" s="31">
        <f>J58-H58</f>
        <v>0</v>
      </c>
      <c r="J58" s="31">
        <f>ROUND(F58*G58,2)</f>
        <v>0</v>
      </c>
      <c r="K58" s="31">
        <v>1.0499999999999999E-3</v>
      </c>
      <c r="L58" s="31">
        <f>F58*K58</f>
        <v>2.0999999999999999E-3</v>
      </c>
      <c r="M58" s="32" t="s">
        <v>1623</v>
      </c>
      <c r="N58" s="31">
        <f>IF(M58="5",I58,0)</f>
        <v>0</v>
      </c>
      <c r="Y58" s="31">
        <f>IF(AC58=0,J58,0)</f>
        <v>0</v>
      </c>
      <c r="Z58" s="31">
        <f>IF(AC58=15,J58,0)</f>
        <v>0</v>
      </c>
      <c r="AA58" s="31">
        <f>IF(AC58=21,J58,0)</f>
        <v>0</v>
      </c>
      <c r="AC58" s="26">
        <v>21</v>
      </c>
      <c r="AD58" s="26">
        <f>G58*1</f>
        <v>0</v>
      </c>
      <c r="AE58" s="26">
        <f>G58*(1-1)</f>
        <v>0</v>
      </c>
      <c r="AL58" s="26">
        <f>F58*AD58</f>
        <v>0</v>
      </c>
      <c r="AM58" s="26">
        <f>F58*AE58</f>
        <v>0</v>
      </c>
      <c r="AN58" s="27" t="s">
        <v>1643</v>
      </c>
      <c r="AO58" s="27" t="s">
        <v>1656</v>
      </c>
      <c r="AP58" s="15" t="s">
        <v>1660</v>
      </c>
    </row>
    <row r="59" spans="1:42" x14ac:dyDescent="0.2">
      <c r="D59" s="28" t="s">
        <v>1246</v>
      </c>
      <c r="F59" s="29">
        <v>2</v>
      </c>
    </row>
    <row r="60" spans="1:42" x14ac:dyDescent="0.2">
      <c r="A60" s="30" t="s">
        <v>27</v>
      </c>
      <c r="B60" s="30" t="s">
        <v>1104</v>
      </c>
      <c r="C60" s="30" t="s">
        <v>1141</v>
      </c>
      <c r="D60" s="30" t="s">
        <v>1248</v>
      </c>
      <c r="E60" s="30" t="s">
        <v>1604</v>
      </c>
      <c r="F60" s="31">
        <v>2</v>
      </c>
      <c r="G60" s="31">
        <v>0</v>
      </c>
      <c r="H60" s="31">
        <f>ROUND(F60*AD60,2)</f>
        <v>0</v>
      </c>
      <c r="I60" s="31">
        <f>J60-H60</f>
        <v>0</v>
      </c>
      <c r="J60" s="31">
        <f>ROUND(F60*G60,2)</f>
        <v>0</v>
      </c>
      <c r="K60" s="31">
        <v>7.3999999999999999E-4</v>
      </c>
      <c r="L60" s="31">
        <f>F60*K60</f>
        <v>1.48E-3</v>
      </c>
      <c r="M60" s="32" t="s">
        <v>1623</v>
      </c>
      <c r="N60" s="31">
        <f>IF(M60="5",I60,0)</f>
        <v>0</v>
      </c>
      <c r="Y60" s="31">
        <f>IF(AC60=0,J60,0)</f>
        <v>0</v>
      </c>
      <c r="Z60" s="31">
        <f>IF(AC60=15,J60,0)</f>
        <v>0</v>
      </c>
      <c r="AA60" s="31">
        <f>IF(AC60=21,J60,0)</f>
        <v>0</v>
      </c>
      <c r="AC60" s="26">
        <v>21</v>
      </c>
      <c r="AD60" s="26">
        <f>G60*1</f>
        <v>0</v>
      </c>
      <c r="AE60" s="26">
        <f>G60*(1-1)</f>
        <v>0</v>
      </c>
      <c r="AL60" s="26">
        <f>F60*AD60</f>
        <v>0</v>
      </c>
      <c r="AM60" s="26">
        <f>F60*AE60</f>
        <v>0</v>
      </c>
      <c r="AN60" s="27" t="s">
        <v>1643</v>
      </c>
      <c r="AO60" s="27" t="s">
        <v>1656</v>
      </c>
      <c r="AP60" s="15" t="s">
        <v>1660</v>
      </c>
    </row>
    <row r="61" spans="1:42" x14ac:dyDescent="0.2">
      <c r="D61" s="28" t="s">
        <v>1246</v>
      </c>
      <c r="F61" s="29">
        <v>2</v>
      </c>
    </row>
    <row r="62" spans="1:42" x14ac:dyDescent="0.2">
      <c r="A62" s="23" t="s">
        <v>28</v>
      </c>
      <c r="B62" s="23" t="s">
        <v>1104</v>
      </c>
      <c r="C62" s="23" t="s">
        <v>1142</v>
      </c>
      <c r="D62" s="23" t="s">
        <v>1249</v>
      </c>
      <c r="E62" s="23" t="s">
        <v>1605</v>
      </c>
      <c r="F62" s="24">
        <v>1</v>
      </c>
      <c r="G62" s="24">
        <v>0</v>
      </c>
      <c r="H62" s="24">
        <f>ROUND(F62*AD62,2)</f>
        <v>0</v>
      </c>
      <c r="I62" s="24">
        <f>J62-H62</f>
        <v>0</v>
      </c>
      <c r="J62" s="24">
        <f>ROUND(F62*G62,2)</f>
        <v>0</v>
      </c>
      <c r="K62" s="24">
        <v>4.0000000000000001E-3</v>
      </c>
      <c r="L62" s="24">
        <f>F62*K62</f>
        <v>4.0000000000000001E-3</v>
      </c>
      <c r="M62" s="25" t="s">
        <v>7</v>
      </c>
      <c r="N62" s="24">
        <f>IF(M62="5",I62,0)</f>
        <v>0</v>
      </c>
      <c r="Y62" s="24">
        <f>IF(AC62=0,J62,0)</f>
        <v>0</v>
      </c>
      <c r="Z62" s="24">
        <f>IF(AC62=15,J62,0)</f>
        <v>0</v>
      </c>
      <c r="AA62" s="24">
        <f>IF(AC62=21,J62,0)</f>
        <v>0</v>
      </c>
      <c r="AC62" s="26">
        <v>21</v>
      </c>
      <c r="AD62" s="26">
        <f>G62*0.62904717853839</f>
        <v>0</v>
      </c>
      <c r="AE62" s="26">
        <f>G62*(1-0.62904717853839)</f>
        <v>0</v>
      </c>
      <c r="AL62" s="26">
        <f>F62*AD62</f>
        <v>0</v>
      </c>
      <c r="AM62" s="26">
        <f>F62*AE62</f>
        <v>0</v>
      </c>
      <c r="AN62" s="27" t="s">
        <v>1643</v>
      </c>
      <c r="AO62" s="27" t="s">
        <v>1656</v>
      </c>
      <c r="AP62" s="15" t="s">
        <v>1660</v>
      </c>
    </row>
    <row r="63" spans="1:42" x14ac:dyDescent="0.2">
      <c r="D63" s="28" t="s">
        <v>1243</v>
      </c>
      <c r="F63" s="29">
        <v>1</v>
      </c>
    </row>
    <row r="64" spans="1:42" x14ac:dyDescent="0.2">
      <c r="A64" s="30" t="s">
        <v>29</v>
      </c>
      <c r="B64" s="30" t="s">
        <v>1104</v>
      </c>
      <c r="C64" s="30" t="s">
        <v>1143</v>
      </c>
      <c r="D64" s="30" t="s">
        <v>1678</v>
      </c>
      <c r="E64" s="30" t="s">
        <v>1604</v>
      </c>
      <c r="F64" s="31">
        <v>1</v>
      </c>
      <c r="G64" s="31">
        <v>0</v>
      </c>
      <c r="H64" s="31">
        <f>ROUND(F64*AD64,2)</f>
        <v>0</v>
      </c>
      <c r="I64" s="31">
        <f>J64-H64</f>
        <v>0</v>
      </c>
      <c r="J64" s="31">
        <f>ROUND(F64*G64,2)</f>
        <v>0</v>
      </c>
      <c r="K64" s="31">
        <v>1E-3</v>
      </c>
      <c r="L64" s="31">
        <f>F64*K64</f>
        <v>1E-3</v>
      </c>
      <c r="M64" s="32" t="s">
        <v>1623</v>
      </c>
      <c r="N64" s="31">
        <f>IF(M64="5",I64,0)</f>
        <v>0</v>
      </c>
      <c r="Y64" s="31">
        <f>IF(AC64=0,J64,0)</f>
        <v>0</v>
      </c>
      <c r="Z64" s="31">
        <f>IF(AC64=15,J64,0)</f>
        <v>0</v>
      </c>
      <c r="AA64" s="31">
        <f>IF(AC64=21,J64,0)</f>
        <v>0</v>
      </c>
      <c r="AC64" s="26">
        <v>21</v>
      </c>
      <c r="AD64" s="26">
        <f>G64*1</f>
        <v>0</v>
      </c>
      <c r="AE64" s="26">
        <f>G64*(1-1)</f>
        <v>0</v>
      </c>
      <c r="AL64" s="26">
        <f>F64*AD64</f>
        <v>0</v>
      </c>
      <c r="AM64" s="26">
        <f>F64*AE64</f>
        <v>0</v>
      </c>
      <c r="AN64" s="27" t="s">
        <v>1643</v>
      </c>
      <c r="AO64" s="27" t="s">
        <v>1656</v>
      </c>
      <c r="AP64" s="15" t="s">
        <v>1660</v>
      </c>
    </row>
    <row r="65" spans="1:42" x14ac:dyDescent="0.2">
      <c r="A65" s="30" t="s">
        <v>30</v>
      </c>
      <c r="B65" s="30" t="s">
        <v>1104</v>
      </c>
      <c r="C65" s="30" t="s">
        <v>1144</v>
      </c>
      <c r="D65" s="30" t="s">
        <v>1694</v>
      </c>
      <c r="E65" s="30" t="s">
        <v>1604</v>
      </c>
      <c r="F65" s="31">
        <v>1</v>
      </c>
      <c r="G65" s="31">
        <v>0</v>
      </c>
      <c r="H65" s="31">
        <f>ROUND(F65*AD65,2)</f>
        <v>0</v>
      </c>
      <c r="I65" s="31">
        <f>J65-H65</f>
        <v>0</v>
      </c>
      <c r="J65" s="31">
        <f>ROUND(F65*G65,2)</f>
        <v>0</v>
      </c>
      <c r="K65" s="31">
        <v>1.4500000000000001E-2</v>
      </c>
      <c r="L65" s="31">
        <f>F65*K65</f>
        <v>1.4500000000000001E-2</v>
      </c>
      <c r="M65" s="32" t="s">
        <v>1623</v>
      </c>
      <c r="N65" s="31">
        <f>IF(M65="5",I65,0)</f>
        <v>0</v>
      </c>
      <c r="Y65" s="31">
        <f>IF(AC65=0,J65,0)</f>
        <v>0</v>
      </c>
      <c r="Z65" s="31">
        <f>IF(AC65=15,J65,0)</f>
        <v>0</v>
      </c>
      <c r="AA65" s="31">
        <f>IF(AC65=21,J65,0)</f>
        <v>0</v>
      </c>
      <c r="AC65" s="26">
        <v>21</v>
      </c>
      <c r="AD65" s="26">
        <f>G65*1</f>
        <v>0</v>
      </c>
      <c r="AE65" s="26">
        <f>G65*(1-1)</f>
        <v>0</v>
      </c>
      <c r="AL65" s="26">
        <f>F65*AD65</f>
        <v>0</v>
      </c>
      <c r="AM65" s="26">
        <f>F65*AE65</f>
        <v>0</v>
      </c>
      <c r="AN65" s="27" t="s">
        <v>1643</v>
      </c>
      <c r="AO65" s="27" t="s">
        <v>1656</v>
      </c>
      <c r="AP65" s="15" t="s">
        <v>1660</v>
      </c>
    </row>
    <row r="66" spans="1:42" x14ac:dyDescent="0.2">
      <c r="A66" s="23" t="s">
        <v>31</v>
      </c>
      <c r="B66" s="23" t="s">
        <v>1104</v>
      </c>
      <c r="C66" s="23" t="s">
        <v>1145</v>
      </c>
      <c r="D66" s="23" t="s">
        <v>1250</v>
      </c>
      <c r="E66" s="23" t="s">
        <v>1605</v>
      </c>
      <c r="F66" s="24">
        <v>1</v>
      </c>
      <c r="G66" s="24">
        <v>0</v>
      </c>
      <c r="H66" s="24">
        <f>ROUND(F66*AD66,2)</f>
        <v>0</v>
      </c>
      <c r="I66" s="24">
        <f>J66-H66</f>
        <v>0</v>
      </c>
      <c r="J66" s="24">
        <f>ROUND(F66*G66,2)</f>
        <v>0</v>
      </c>
      <c r="K66" s="24">
        <v>1.7000000000000001E-4</v>
      </c>
      <c r="L66" s="24">
        <f>F66*K66</f>
        <v>1.7000000000000001E-4</v>
      </c>
      <c r="M66" s="25" t="s">
        <v>7</v>
      </c>
      <c r="N66" s="24">
        <f>IF(M66="5",I66,0)</f>
        <v>0</v>
      </c>
      <c r="Y66" s="24">
        <f>IF(AC66=0,J66,0)</f>
        <v>0</v>
      </c>
      <c r="Z66" s="24">
        <f>IF(AC66=15,J66,0)</f>
        <v>0</v>
      </c>
      <c r="AA66" s="24">
        <f>IF(AC66=21,J66,0)</f>
        <v>0</v>
      </c>
      <c r="AC66" s="26">
        <v>21</v>
      </c>
      <c r="AD66" s="26">
        <f>G66*0.503959731543624</f>
        <v>0</v>
      </c>
      <c r="AE66" s="26">
        <f>G66*(1-0.503959731543624)</f>
        <v>0</v>
      </c>
      <c r="AL66" s="26">
        <f>F66*AD66</f>
        <v>0</v>
      </c>
      <c r="AM66" s="26">
        <f>F66*AE66</f>
        <v>0</v>
      </c>
      <c r="AN66" s="27" t="s">
        <v>1643</v>
      </c>
      <c r="AO66" s="27" t="s">
        <v>1656</v>
      </c>
      <c r="AP66" s="15" t="s">
        <v>1660</v>
      </c>
    </row>
    <row r="67" spans="1:42" x14ac:dyDescent="0.2">
      <c r="D67" s="28" t="s">
        <v>1243</v>
      </c>
      <c r="F67" s="29">
        <v>1</v>
      </c>
    </row>
    <row r="68" spans="1:42" x14ac:dyDescent="0.2">
      <c r="A68" s="23" t="s">
        <v>32</v>
      </c>
      <c r="B68" s="23" t="s">
        <v>1104</v>
      </c>
      <c r="C68" s="23" t="s">
        <v>1146</v>
      </c>
      <c r="D68" s="23" t="s">
        <v>1695</v>
      </c>
      <c r="E68" s="23" t="s">
        <v>1601</v>
      </c>
      <c r="F68" s="24">
        <v>1.2</v>
      </c>
      <c r="G68" s="24">
        <v>0</v>
      </c>
      <c r="H68" s="24">
        <f>ROUND(F68*AD68,2)</f>
        <v>0</v>
      </c>
      <c r="I68" s="24">
        <f>J68-H68</f>
        <v>0</v>
      </c>
      <c r="J68" s="24">
        <f>ROUND(F68*G68,2)</f>
        <v>0</v>
      </c>
      <c r="K68" s="24">
        <v>8.9999999999999993E-3</v>
      </c>
      <c r="L68" s="24">
        <f>F68*K68</f>
        <v>1.0799999999999999E-2</v>
      </c>
      <c r="M68" s="25" t="s">
        <v>7</v>
      </c>
      <c r="N68" s="24">
        <f>IF(M68="5",I68,0)</f>
        <v>0</v>
      </c>
      <c r="Y68" s="24">
        <f>IF(AC68=0,J68,0)</f>
        <v>0</v>
      </c>
      <c r="Z68" s="24">
        <f>IF(AC68=15,J68,0)</f>
        <v>0</v>
      </c>
      <c r="AA68" s="24">
        <f>IF(AC68=21,J68,0)</f>
        <v>0</v>
      </c>
      <c r="AC68" s="26">
        <v>21</v>
      </c>
      <c r="AD68" s="26">
        <f>G68*1</f>
        <v>0</v>
      </c>
      <c r="AE68" s="26">
        <f>G68*(1-1)</f>
        <v>0</v>
      </c>
      <c r="AL68" s="26">
        <f>F68*AD68</f>
        <v>0</v>
      </c>
      <c r="AM68" s="26">
        <f>F68*AE68</f>
        <v>0</v>
      </c>
      <c r="AN68" s="27" t="s">
        <v>1643</v>
      </c>
      <c r="AO68" s="27" t="s">
        <v>1656</v>
      </c>
      <c r="AP68" s="15" t="s">
        <v>1660</v>
      </c>
    </row>
    <row r="69" spans="1:42" x14ac:dyDescent="0.2">
      <c r="D69" s="28" t="s">
        <v>1251</v>
      </c>
      <c r="F69" s="29">
        <v>1.2</v>
      </c>
    </row>
    <row r="70" spans="1:42" x14ac:dyDescent="0.2">
      <c r="A70" s="23" t="s">
        <v>33</v>
      </c>
      <c r="B70" s="23" t="s">
        <v>1104</v>
      </c>
      <c r="C70" s="23" t="s">
        <v>1147</v>
      </c>
      <c r="D70" s="23" t="s">
        <v>1679</v>
      </c>
      <c r="E70" s="23" t="s">
        <v>1604</v>
      </c>
      <c r="F70" s="24">
        <v>1</v>
      </c>
      <c r="G70" s="24">
        <v>0</v>
      </c>
      <c r="H70" s="24">
        <f>ROUND(F70*AD70,2)</f>
        <v>0</v>
      </c>
      <c r="I70" s="24">
        <f>J70-H70</f>
        <v>0</v>
      </c>
      <c r="J70" s="24">
        <f>ROUND(F70*G70,2)</f>
        <v>0</v>
      </c>
      <c r="K70" s="24">
        <v>7.0000000000000001E-3</v>
      </c>
      <c r="L70" s="24">
        <f>F70*K70</f>
        <v>7.0000000000000001E-3</v>
      </c>
      <c r="M70" s="25" t="s">
        <v>7</v>
      </c>
      <c r="N70" s="24">
        <f>IF(M70="5",I70,0)</f>
        <v>0</v>
      </c>
      <c r="Y70" s="24">
        <f>IF(AC70=0,J70,0)</f>
        <v>0</v>
      </c>
      <c r="Z70" s="24">
        <f>IF(AC70=15,J70,0)</f>
        <v>0</v>
      </c>
      <c r="AA70" s="24">
        <f>IF(AC70=21,J70,0)</f>
        <v>0</v>
      </c>
      <c r="AC70" s="26">
        <v>21</v>
      </c>
      <c r="AD70" s="26">
        <f>G70*1</f>
        <v>0</v>
      </c>
      <c r="AE70" s="26">
        <f>G70*(1-1)</f>
        <v>0</v>
      </c>
      <c r="AL70" s="26">
        <f>F70*AD70</f>
        <v>0</v>
      </c>
      <c r="AM70" s="26">
        <f>F70*AE70</f>
        <v>0</v>
      </c>
      <c r="AN70" s="27" t="s">
        <v>1643</v>
      </c>
      <c r="AO70" s="27" t="s">
        <v>1656</v>
      </c>
      <c r="AP70" s="15" t="s">
        <v>1660</v>
      </c>
    </row>
    <row r="71" spans="1:42" x14ac:dyDescent="0.2">
      <c r="D71" s="28" t="s">
        <v>1243</v>
      </c>
      <c r="F71" s="29">
        <v>1</v>
      </c>
    </row>
    <row r="72" spans="1:42" x14ac:dyDescent="0.2">
      <c r="A72" s="23" t="s">
        <v>34</v>
      </c>
      <c r="B72" s="23" t="s">
        <v>1104</v>
      </c>
      <c r="C72" s="23" t="s">
        <v>1148</v>
      </c>
      <c r="D72" s="23" t="s">
        <v>1696</v>
      </c>
      <c r="E72" s="23" t="s">
        <v>1604</v>
      </c>
      <c r="F72" s="24">
        <v>1</v>
      </c>
      <c r="G72" s="24">
        <v>0</v>
      </c>
      <c r="H72" s="24">
        <f>ROUND(F72*AD72,2)</f>
        <v>0</v>
      </c>
      <c r="I72" s="24">
        <f>J72-H72</f>
        <v>0</v>
      </c>
      <c r="J72" s="24">
        <f>ROUND(F72*G72,2)</f>
        <v>0</v>
      </c>
      <c r="K72" s="24">
        <v>2.7999999999999998E-4</v>
      </c>
      <c r="L72" s="24">
        <f>F72*K72</f>
        <v>2.7999999999999998E-4</v>
      </c>
      <c r="M72" s="25" t="s">
        <v>7</v>
      </c>
      <c r="N72" s="24">
        <f>IF(M72="5",I72,0)</f>
        <v>0</v>
      </c>
      <c r="Y72" s="24">
        <f>IF(AC72=0,J72,0)</f>
        <v>0</v>
      </c>
      <c r="Z72" s="24">
        <f>IF(AC72=15,J72,0)</f>
        <v>0</v>
      </c>
      <c r="AA72" s="24">
        <f>IF(AC72=21,J72,0)</f>
        <v>0</v>
      </c>
      <c r="AC72" s="26">
        <v>21</v>
      </c>
      <c r="AD72" s="26">
        <f>G72*1</f>
        <v>0</v>
      </c>
      <c r="AE72" s="26">
        <f>G72*(1-1)</f>
        <v>0</v>
      </c>
      <c r="AL72" s="26">
        <f>F72*AD72</f>
        <v>0</v>
      </c>
      <c r="AM72" s="26">
        <f>F72*AE72</f>
        <v>0</v>
      </c>
      <c r="AN72" s="27" t="s">
        <v>1643</v>
      </c>
      <c r="AO72" s="27" t="s">
        <v>1656</v>
      </c>
      <c r="AP72" s="15" t="s">
        <v>1660</v>
      </c>
    </row>
    <row r="73" spans="1:42" x14ac:dyDescent="0.2">
      <c r="D73" s="28" t="s">
        <v>1243</v>
      </c>
      <c r="F73" s="29">
        <v>1</v>
      </c>
    </row>
    <row r="74" spans="1:42" x14ac:dyDescent="0.2">
      <c r="A74" s="23" t="s">
        <v>35</v>
      </c>
      <c r="B74" s="23" t="s">
        <v>1104</v>
      </c>
      <c r="C74" s="23" t="s">
        <v>1149</v>
      </c>
      <c r="D74" s="23" t="s">
        <v>1697</v>
      </c>
      <c r="E74" s="23" t="s">
        <v>1604</v>
      </c>
      <c r="F74" s="24">
        <v>1</v>
      </c>
      <c r="G74" s="24">
        <v>0</v>
      </c>
      <c r="H74" s="24">
        <f>ROUND(F74*AD74,2)</f>
        <v>0</v>
      </c>
      <c r="I74" s="24">
        <f>J74-H74</f>
        <v>0</v>
      </c>
      <c r="J74" s="24">
        <f>ROUND(F74*G74,2)</f>
        <v>0</v>
      </c>
      <c r="K74" s="24">
        <v>1.1000000000000001E-3</v>
      </c>
      <c r="L74" s="24">
        <f>F74*K74</f>
        <v>1.1000000000000001E-3</v>
      </c>
      <c r="M74" s="25" t="s">
        <v>7</v>
      </c>
      <c r="N74" s="24">
        <f>IF(M74="5",I74,0)</f>
        <v>0</v>
      </c>
      <c r="Y74" s="24">
        <f>IF(AC74=0,J74,0)</f>
        <v>0</v>
      </c>
      <c r="Z74" s="24">
        <f>IF(AC74=15,J74,0)</f>
        <v>0</v>
      </c>
      <c r="AA74" s="24">
        <f>IF(AC74=21,J74,0)</f>
        <v>0</v>
      </c>
      <c r="AC74" s="26">
        <v>21</v>
      </c>
      <c r="AD74" s="26">
        <f>G74*1</f>
        <v>0</v>
      </c>
      <c r="AE74" s="26">
        <f>G74*(1-1)</f>
        <v>0</v>
      </c>
      <c r="AL74" s="26">
        <f>F74*AD74</f>
        <v>0</v>
      </c>
      <c r="AM74" s="26">
        <f>F74*AE74</f>
        <v>0</v>
      </c>
      <c r="AN74" s="27" t="s">
        <v>1643</v>
      </c>
      <c r="AO74" s="27" t="s">
        <v>1656</v>
      </c>
      <c r="AP74" s="15" t="s">
        <v>1660</v>
      </c>
    </row>
    <row r="75" spans="1:42" x14ac:dyDescent="0.2">
      <c r="D75" s="28" t="s">
        <v>1243</v>
      </c>
      <c r="F75" s="29">
        <v>1</v>
      </c>
    </row>
    <row r="76" spans="1:42" x14ac:dyDescent="0.2">
      <c r="A76" s="23" t="s">
        <v>36</v>
      </c>
      <c r="B76" s="23" t="s">
        <v>1104</v>
      </c>
      <c r="C76" s="23" t="s">
        <v>1150</v>
      </c>
      <c r="D76" s="23" t="s">
        <v>1252</v>
      </c>
      <c r="E76" s="23" t="s">
        <v>1604</v>
      </c>
      <c r="F76" s="24">
        <v>1</v>
      </c>
      <c r="G76" s="24">
        <v>0</v>
      </c>
      <c r="H76" s="24">
        <f>ROUND(F76*AD76,2)</f>
        <v>0</v>
      </c>
      <c r="I76" s="24">
        <f>J76-H76</f>
        <v>0</v>
      </c>
      <c r="J76" s="24">
        <f>ROUND(F76*G76,2)</f>
        <v>0</v>
      </c>
      <c r="K76" s="24">
        <v>1.2999999999999999E-4</v>
      </c>
      <c r="L76" s="24">
        <f>F76*K76</f>
        <v>1.2999999999999999E-4</v>
      </c>
      <c r="M76" s="25" t="s">
        <v>7</v>
      </c>
      <c r="N76" s="24">
        <f>IF(M76="5",I76,0)</f>
        <v>0</v>
      </c>
      <c r="Y76" s="24">
        <f>IF(AC76=0,J76,0)</f>
        <v>0</v>
      </c>
      <c r="Z76" s="24">
        <f>IF(AC76=15,J76,0)</f>
        <v>0</v>
      </c>
      <c r="AA76" s="24">
        <f>IF(AC76=21,J76,0)</f>
        <v>0</v>
      </c>
      <c r="AC76" s="26">
        <v>21</v>
      </c>
      <c r="AD76" s="26">
        <f>G76*0.234411764705882</f>
        <v>0</v>
      </c>
      <c r="AE76" s="26">
        <f>G76*(1-0.234411764705882)</f>
        <v>0</v>
      </c>
      <c r="AL76" s="26">
        <f>F76*AD76</f>
        <v>0</v>
      </c>
      <c r="AM76" s="26">
        <f>F76*AE76</f>
        <v>0</v>
      </c>
      <c r="AN76" s="27" t="s">
        <v>1643</v>
      </c>
      <c r="AO76" s="27" t="s">
        <v>1656</v>
      </c>
      <c r="AP76" s="15" t="s">
        <v>1660</v>
      </c>
    </row>
    <row r="77" spans="1:42" x14ac:dyDescent="0.2">
      <c r="D77" s="28" t="s">
        <v>1243</v>
      </c>
      <c r="F77" s="29">
        <v>1</v>
      </c>
    </row>
    <row r="78" spans="1:42" x14ac:dyDescent="0.2">
      <c r="A78" s="23" t="s">
        <v>37</v>
      </c>
      <c r="B78" s="23" t="s">
        <v>1104</v>
      </c>
      <c r="C78" s="23" t="s">
        <v>1151</v>
      </c>
      <c r="D78" s="23" t="s">
        <v>1698</v>
      </c>
      <c r="E78" s="23" t="s">
        <v>1604</v>
      </c>
      <c r="F78" s="24">
        <v>1</v>
      </c>
      <c r="G78" s="24">
        <v>0</v>
      </c>
      <c r="H78" s="24">
        <f>ROUND(F78*AD78,2)</f>
        <v>0</v>
      </c>
      <c r="I78" s="24">
        <f>J78-H78</f>
        <v>0</v>
      </c>
      <c r="J78" s="24">
        <f>ROUND(F78*G78,2)</f>
        <v>0</v>
      </c>
      <c r="K78" s="24">
        <v>6.9999999999999999E-4</v>
      </c>
      <c r="L78" s="24">
        <f>F78*K78</f>
        <v>6.9999999999999999E-4</v>
      </c>
      <c r="M78" s="25" t="s">
        <v>7</v>
      </c>
      <c r="N78" s="24">
        <f>IF(M78="5",I78,0)</f>
        <v>0</v>
      </c>
      <c r="Y78" s="24">
        <f>IF(AC78=0,J78,0)</f>
        <v>0</v>
      </c>
      <c r="Z78" s="24">
        <f>IF(AC78=15,J78,0)</f>
        <v>0</v>
      </c>
      <c r="AA78" s="24">
        <f>IF(AC78=21,J78,0)</f>
        <v>0</v>
      </c>
      <c r="AC78" s="26">
        <v>21</v>
      </c>
      <c r="AD78" s="26">
        <f>G78*1</f>
        <v>0</v>
      </c>
      <c r="AE78" s="26">
        <f>G78*(1-1)</f>
        <v>0</v>
      </c>
      <c r="AL78" s="26">
        <f>F78*AD78</f>
        <v>0</v>
      </c>
      <c r="AM78" s="26">
        <f>F78*AE78</f>
        <v>0</v>
      </c>
      <c r="AN78" s="27" t="s">
        <v>1643</v>
      </c>
      <c r="AO78" s="27" t="s">
        <v>1656</v>
      </c>
      <c r="AP78" s="15" t="s">
        <v>1660</v>
      </c>
    </row>
    <row r="79" spans="1:42" x14ac:dyDescent="0.2">
      <c r="D79" s="28" t="s">
        <v>1243</v>
      </c>
      <c r="F79" s="29">
        <v>1</v>
      </c>
    </row>
    <row r="80" spans="1:42" x14ac:dyDescent="0.2">
      <c r="A80" s="23" t="s">
        <v>38</v>
      </c>
      <c r="B80" s="23" t="s">
        <v>1104</v>
      </c>
      <c r="C80" s="23" t="s">
        <v>1152</v>
      </c>
      <c r="D80" s="23" t="s">
        <v>1253</v>
      </c>
      <c r="E80" s="23" t="s">
        <v>1602</v>
      </c>
      <c r="F80" s="24">
        <v>7.0000000000000007E-2</v>
      </c>
      <c r="G80" s="24">
        <v>0</v>
      </c>
      <c r="H80" s="24">
        <f>ROUND(F80*AD80,2)</f>
        <v>0</v>
      </c>
      <c r="I80" s="24">
        <f>J80-H80</f>
        <v>0</v>
      </c>
      <c r="J80" s="24">
        <f>ROUND(F80*G80,2)</f>
        <v>0</v>
      </c>
      <c r="K80" s="24">
        <v>0</v>
      </c>
      <c r="L80" s="24">
        <f>F80*K80</f>
        <v>0</v>
      </c>
      <c r="M80" s="25" t="s">
        <v>10</v>
      </c>
      <c r="N80" s="24">
        <f>IF(M80="5",I80,0)</f>
        <v>0</v>
      </c>
      <c r="Y80" s="24">
        <f>IF(AC80=0,J80,0)</f>
        <v>0</v>
      </c>
      <c r="Z80" s="24">
        <f>IF(AC80=15,J80,0)</f>
        <v>0</v>
      </c>
      <c r="AA80" s="24">
        <f>IF(AC80=21,J80,0)</f>
        <v>0</v>
      </c>
      <c r="AC80" s="26">
        <v>21</v>
      </c>
      <c r="AD80" s="26">
        <f>G80*0</f>
        <v>0</v>
      </c>
      <c r="AE80" s="26">
        <f>G80*(1-0)</f>
        <v>0</v>
      </c>
      <c r="AL80" s="26">
        <f>F80*AD80</f>
        <v>0</v>
      </c>
      <c r="AM80" s="26">
        <f>F80*AE80</f>
        <v>0</v>
      </c>
      <c r="AN80" s="27" t="s">
        <v>1643</v>
      </c>
      <c r="AO80" s="27" t="s">
        <v>1656</v>
      </c>
      <c r="AP80" s="15" t="s">
        <v>1660</v>
      </c>
    </row>
    <row r="81" spans="1:42" x14ac:dyDescent="0.2">
      <c r="D81" s="28" t="s">
        <v>1254</v>
      </c>
      <c r="F81" s="29">
        <v>7.0000000000000007E-2</v>
      </c>
    </row>
    <row r="82" spans="1:42" x14ac:dyDescent="0.2">
      <c r="A82" s="20"/>
      <c r="B82" s="21" t="s">
        <v>1104</v>
      </c>
      <c r="C82" s="21" t="s">
        <v>755</v>
      </c>
      <c r="D82" s="42" t="s">
        <v>1255</v>
      </c>
      <c r="E82" s="43"/>
      <c r="F82" s="43"/>
      <c r="G82" s="43"/>
      <c r="H82" s="22">
        <f>SUM(H83:H89)</f>
        <v>0</v>
      </c>
      <c r="I82" s="22">
        <f>SUM(I83:I89)</f>
        <v>0</v>
      </c>
      <c r="J82" s="22">
        <f>H82+I82</f>
        <v>0</v>
      </c>
      <c r="K82" s="15"/>
      <c r="L82" s="22">
        <f>SUM(L83:L89)</f>
        <v>0.1143594</v>
      </c>
      <c r="O82" s="22">
        <f>IF(P82="PR",J82,SUM(N83:N89))</f>
        <v>0</v>
      </c>
      <c r="P82" s="15" t="s">
        <v>1627</v>
      </c>
      <c r="Q82" s="22">
        <f>IF(P82="HS",H82,0)</f>
        <v>0</v>
      </c>
      <c r="R82" s="22">
        <f>IF(P82="HS",I82-O82,0)</f>
        <v>0</v>
      </c>
      <c r="S82" s="22">
        <f>IF(P82="PS",H82,0)</f>
        <v>0</v>
      </c>
      <c r="T82" s="22">
        <f>IF(P82="PS",I82-O82,0)</f>
        <v>0</v>
      </c>
      <c r="U82" s="22">
        <f>IF(P82="MP",H82,0)</f>
        <v>0</v>
      </c>
      <c r="V82" s="22">
        <f>IF(P82="MP",I82-O82,0)</f>
        <v>0</v>
      </c>
      <c r="W82" s="22">
        <f>IF(P82="OM",H82,0)</f>
        <v>0</v>
      </c>
      <c r="X82" s="15" t="s">
        <v>1104</v>
      </c>
      <c r="AH82" s="22">
        <f>SUM(Y83:Y89)</f>
        <v>0</v>
      </c>
      <c r="AI82" s="22">
        <f>SUM(Z83:Z89)</f>
        <v>0</v>
      </c>
      <c r="AJ82" s="22">
        <f>SUM(AA83:AA89)</f>
        <v>0</v>
      </c>
    </row>
    <row r="83" spans="1:42" x14ac:dyDescent="0.2">
      <c r="A83" s="23" t="s">
        <v>39</v>
      </c>
      <c r="B83" s="23" t="s">
        <v>1104</v>
      </c>
      <c r="C83" s="23" t="s">
        <v>1153</v>
      </c>
      <c r="D83" s="23" t="s">
        <v>1699</v>
      </c>
      <c r="E83" s="23" t="s">
        <v>1600</v>
      </c>
      <c r="F83" s="24">
        <v>5.41</v>
      </c>
      <c r="G83" s="24">
        <v>0</v>
      </c>
      <c r="H83" s="24">
        <f>ROUND(F83*AD83,2)</f>
        <v>0</v>
      </c>
      <c r="I83" s="24">
        <f>J83-H83</f>
        <v>0</v>
      </c>
      <c r="J83" s="24">
        <f>ROUND(F83*G83,2)</f>
        <v>0</v>
      </c>
      <c r="K83" s="24">
        <v>3.5400000000000002E-3</v>
      </c>
      <c r="L83" s="24">
        <f>F83*K83</f>
        <v>1.9151400000000002E-2</v>
      </c>
      <c r="M83" s="25" t="s">
        <v>7</v>
      </c>
      <c r="N83" s="24">
        <f>IF(M83="5",I83,0)</f>
        <v>0</v>
      </c>
      <c r="Y83" s="24">
        <f>IF(AC83=0,J83,0)</f>
        <v>0</v>
      </c>
      <c r="Z83" s="24">
        <f>IF(AC83=15,J83,0)</f>
        <v>0</v>
      </c>
      <c r="AA83" s="24">
        <f>IF(AC83=21,J83,0)</f>
        <v>0</v>
      </c>
      <c r="AC83" s="26">
        <v>21</v>
      </c>
      <c r="AD83" s="26">
        <f>G83*0.372054263565891</f>
        <v>0</v>
      </c>
      <c r="AE83" s="26">
        <f>G83*(1-0.372054263565891)</f>
        <v>0</v>
      </c>
      <c r="AL83" s="26">
        <f>F83*AD83</f>
        <v>0</v>
      </c>
      <c r="AM83" s="26">
        <f>F83*AE83</f>
        <v>0</v>
      </c>
      <c r="AN83" s="27" t="s">
        <v>1644</v>
      </c>
      <c r="AO83" s="27" t="s">
        <v>1657</v>
      </c>
      <c r="AP83" s="15" t="s">
        <v>1660</v>
      </c>
    </row>
    <row r="84" spans="1:42" x14ac:dyDescent="0.2">
      <c r="D84" s="28" t="s">
        <v>1230</v>
      </c>
      <c r="F84" s="29">
        <v>5.41</v>
      </c>
    </row>
    <row r="85" spans="1:42" x14ac:dyDescent="0.2">
      <c r="A85" s="23" t="s">
        <v>40</v>
      </c>
      <c r="B85" s="23" t="s">
        <v>1104</v>
      </c>
      <c r="C85" s="23" t="s">
        <v>1154</v>
      </c>
      <c r="D85" s="23" t="s">
        <v>1256</v>
      </c>
      <c r="E85" s="23" t="s">
        <v>1600</v>
      </c>
      <c r="F85" s="24">
        <v>5.41</v>
      </c>
      <c r="G85" s="24">
        <v>0</v>
      </c>
      <c r="H85" s="24">
        <f>ROUND(F85*AD85,2)</f>
        <v>0</v>
      </c>
      <c r="I85" s="24">
        <f>J85-H85</f>
        <v>0</v>
      </c>
      <c r="J85" s="24">
        <f>ROUND(F85*G85,2)</f>
        <v>0</v>
      </c>
      <c r="K85" s="24">
        <v>8.0000000000000004E-4</v>
      </c>
      <c r="L85" s="24">
        <f>F85*K85</f>
        <v>4.3280000000000002E-3</v>
      </c>
      <c r="M85" s="25" t="s">
        <v>7</v>
      </c>
      <c r="N85" s="24">
        <f>IF(M85="5",I85,0)</f>
        <v>0</v>
      </c>
      <c r="Y85" s="24">
        <f>IF(AC85=0,J85,0)</f>
        <v>0</v>
      </c>
      <c r="Z85" s="24">
        <f>IF(AC85=15,J85,0)</f>
        <v>0</v>
      </c>
      <c r="AA85" s="24">
        <f>IF(AC85=21,J85,0)</f>
        <v>0</v>
      </c>
      <c r="AC85" s="26">
        <v>21</v>
      </c>
      <c r="AD85" s="26">
        <f>G85*1</f>
        <v>0</v>
      </c>
      <c r="AE85" s="26">
        <f>G85*(1-1)</f>
        <v>0</v>
      </c>
      <c r="AL85" s="26">
        <f>F85*AD85</f>
        <v>0</v>
      </c>
      <c r="AM85" s="26">
        <f>F85*AE85</f>
        <v>0</v>
      </c>
      <c r="AN85" s="27" t="s">
        <v>1644</v>
      </c>
      <c r="AO85" s="27" t="s">
        <v>1657</v>
      </c>
      <c r="AP85" s="15" t="s">
        <v>1660</v>
      </c>
    </row>
    <row r="86" spans="1:42" x14ac:dyDescent="0.2">
      <c r="D86" s="28" t="s">
        <v>1230</v>
      </c>
      <c r="F86" s="29">
        <v>5.41</v>
      </c>
    </row>
    <row r="87" spans="1:42" x14ac:dyDescent="0.2">
      <c r="A87" s="30" t="s">
        <v>41</v>
      </c>
      <c r="B87" s="30" t="s">
        <v>1104</v>
      </c>
      <c r="C87" s="30" t="s">
        <v>1155</v>
      </c>
      <c r="D87" s="30" t="s">
        <v>1700</v>
      </c>
      <c r="E87" s="30" t="s">
        <v>1600</v>
      </c>
      <c r="F87" s="31">
        <v>5.68</v>
      </c>
      <c r="G87" s="31">
        <v>0</v>
      </c>
      <c r="H87" s="31">
        <f>ROUND(F87*AD87,2)</f>
        <v>0</v>
      </c>
      <c r="I87" s="31">
        <f>J87-H87</f>
        <v>0</v>
      </c>
      <c r="J87" s="31">
        <f>ROUND(F87*G87,2)</f>
        <v>0</v>
      </c>
      <c r="K87" s="31">
        <v>1.6E-2</v>
      </c>
      <c r="L87" s="31">
        <f>F87*K87</f>
        <v>9.0880000000000002E-2</v>
      </c>
      <c r="M87" s="32" t="s">
        <v>1623</v>
      </c>
      <c r="N87" s="31">
        <f>IF(M87="5",I87,0)</f>
        <v>0</v>
      </c>
      <c r="Y87" s="31">
        <f>IF(AC87=0,J87,0)</f>
        <v>0</v>
      </c>
      <c r="Z87" s="31">
        <f>IF(AC87=15,J87,0)</f>
        <v>0</v>
      </c>
      <c r="AA87" s="31">
        <f>IF(AC87=21,J87,0)</f>
        <v>0</v>
      </c>
      <c r="AC87" s="26">
        <v>21</v>
      </c>
      <c r="AD87" s="26">
        <f>G87*1</f>
        <v>0</v>
      </c>
      <c r="AE87" s="26">
        <f>G87*(1-1)</f>
        <v>0</v>
      </c>
      <c r="AL87" s="26">
        <f>F87*AD87</f>
        <v>0</v>
      </c>
      <c r="AM87" s="26">
        <f>F87*AE87</f>
        <v>0</v>
      </c>
      <c r="AN87" s="27" t="s">
        <v>1644</v>
      </c>
      <c r="AO87" s="27" t="s">
        <v>1657</v>
      </c>
      <c r="AP87" s="15" t="s">
        <v>1660</v>
      </c>
    </row>
    <row r="88" spans="1:42" x14ac:dyDescent="0.2">
      <c r="D88" s="28" t="s">
        <v>1257</v>
      </c>
      <c r="F88" s="29">
        <v>5.68</v>
      </c>
    </row>
    <row r="89" spans="1:42" x14ac:dyDescent="0.2">
      <c r="A89" s="23" t="s">
        <v>42</v>
      </c>
      <c r="B89" s="23" t="s">
        <v>1104</v>
      </c>
      <c r="C89" s="23" t="s">
        <v>1156</v>
      </c>
      <c r="D89" s="23" t="s">
        <v>1258</v>
      </c>
      <c r="E89" s="23" t="s">
        <v>1602</v>
      </c>
      <c r="F89" s="24">
        <v>0.11</v>
      </c>
      <c r="G89" s="24">
        <v>0</v>
      </c>
      <c r="H89" s="24">
        <f>ROUND(F89*AD89,2)</f>
        <v>0</v>
      </c>
      <c r="I89" s="24">
        <f>J89-H89</f>
        <v>0</v>
      </c>
      <c r="J89" s="24">
        <f>ROUND(F89*G89,2)</f>
        <v>0</v>
      </c>
      <c r="K89" s="24">
        <v>0</v>
      </c>
      <c r="L89" s="24">
        <f>F89*K89</f>
        <v>0</v>
      </c>
      <c r="M89" s="25" t="s">
        <v>10</v>
      </c>
      <c r="N89" s="24">
        <f>IF(M89="5",I89,0)</f>
        <v>0</v>
      </c>
      <c r="Y89" s="24">
        <f>IF(AC89=0,J89,0)</f>
        <v>0</v>
      </c>
      <c r="Z89" s="24">
        <f>IF(AC89=15,J89,0)</f>
        <v>0</v>
      </c>
      <c r="AA89" s="24">
        <f>IF(AC89=21,J89,0)</f>
        <v>0</v>
      </c>
      <c r="AC89" s="26">
        <v>21</v>
      </c>
      <c r="AD89" s="26">
        <f>G89*0</f>
        <v>0</v>
      </c>
      <c r="AE89" s="26">
        <f>G89*(1-0)</f>
        <v>0</v>
      </c>
      <c r="AL89" s="26">
        <f>F89*AD89</f>
        <v>0</v>
      </c>
      <c r="AM89" s="26">
        <f>F89*AE89</f>
        <v>0</v>
      </c>
      <c r="AN89" s="27" t="s">
        <v>1644</v>
      </c>
      <c r="AO89" s="27" t="s">
        <v>1657</v>
      </c>
      <c r="AP89" s="15" t="s">
        <v>1660</v>
      </c>
    </row>
    <row r="90" spans="1:42" x14ac:dyDescent="0.2">
      <c r="D90" s="28" t="s">
        <v>1259</v>
      </c>
      <c r="F90" s="29">
        <v>0.11</v>
      </c>
    </row>
    <row r="91" spans="1:42" x14ac:dyDescent="0.2">
      <c r="A91" s="20"/>
      <c r="B91" s="21" t="s">
        <v>1104</v>
      </c>
      <c r="C91" s="21" t="s">
        <v>764</v>
      </c>
      <c r="D91" s="42" t="s">
        <v>1260</v>
      </c>
      <c r="E91" s="43"/>
      <c r="F91" s="43"/>
      <c r="G91" s="43"/>
      <c r="H91" s="22">
        <f>SUM(H92:H113)</f>
        <v>0</v>
      </c>
      <c r="I91" s="22">
        <f>SUM(I92:I113)</f>
        <v>0</v>
      </c>
      <c r="J91" s="22">
        <f>H91+I91</f>
        <v>0</v>
      </c>
      <c r="K91" s="15"/>
      <c r="L91" s="22">
        <f>SUM(L92:L113)</f>
        <v>0.65885099999999985</v>
      </c>
      <c r="O91" s="22">
        <f>IF(P91="PR",J91,SUM(N92:N113))</f>
        <v>0</v>
      </c>
      <c r="P91" s="15" t="s">
        <v>1627</v>
      </c>
      <c r="Q91" s="22">
        <f>IF(P91="HS",H91,0)</f>
        <v>0</v>
      </c>
      <c r="R91" s="22">
        <f>IF(P91="HS",I91-O91,0)</f>
        <v>0</v>
      </c>
      <c r="S91" s="22">
        <f>IF(P91="PS",H91,0)</f>
        <v>0</v>
      </c>
      <c r="T91" s="22">
        <f>IF(P91="PS",I91-O91,0)</f>
        <v>0</v>
      </c>
      <c r="U91" s="22">
        <f>IF(P91="MP",H91,0)</f>
        <v>0</v>
      </c>
      <c r="V91" s="22">
        <f>IF(P91="MP",I91-O91,0)</f>
        <v>0</v>
      </c>
      <c r="W91" s="22">
        <f>IF(P91="OM",H91,0)</f>
        <v>0</v>
      </c>
      <c r="X91" s="15" t="s">
        <v>1104</v>
      </c>
      <c r="AH91" s="22">
        <f>SUM(Y92:Y113)</f>
        <v>0</v>
      </c>
      <c r="AI91" s="22">
        <f>SUM(Z92:Z113)</f>
        <v>0</v>
      </c>
      <c r="AJ91" s="22">
        <f>SUM(AA92:AA113)</f>
        <v>0</v>
      </c>
    </row>
    <row r="92" spans="1:42" x14ac:dyDescent="0.2">
      <c r="A92" s="23" t="s">
        <v>43</v>
      </c>
      <c r="B92" s="23" t="s">
        <v>1104</v>
      </c>
      <c r="C92" s="23" t="s">
        <v>1157</v>
      </c>
      <c r="D92" s="23" t="s">
        <v>1261</v>
      </c>
      <c r="E92" s="23" t="s">
        <v>1600</v>
      </c>
      <c r="F92" s="24">
        <v>31.4</v>
      </c>
      <c r="G92" s="24">
        <v>0</v>
      </c>
      <c r="H92" s="24">
        <f>ROUND(F92*AD92,2)</f>
        <v>0</v>
      </c>
      <c r="I92" s="24">
        <f>J92-H92</f>
        <v>0</v>
      </c>
      <c r="J92" s="24">
        <f>ROUND(F92*G92,2)</f>
        <v>0</v>
      </c>
      <c r="K92" s="24">
        <v>0</v>
      </c>
      <c r="L92" s="24">
        <f>F92*K92</f>
        <v>0</v>
      </c>
      <c r="M92" s="25" t="s">
        <v>7</v>
      </c>
      <c r="N92" s="24">
        <f>IF(M92="5",I92,0)</f>
        <v>0</v>
      </c>
      <c r="Y92" s="24">
        <f>IF(AC92=0,J92,0)</f>
        <v>0</v>
      </c>
      <c r="Z92" s="24">
        <f>IF(AC92=15,J92,0)</f>
        <v>0</v>
      </c>
      <c r="AA92" s="24">
        <f>IF(AC92=21,J92,0)</f>
        <v>0</v>
      </c>
      <c r="AC92" s="26">
        <v>21</v>
      </c>
      <c r="AD92" s="26">
        <f>G92*0.334494773519164</f>
        <v>0</v>
      </c>
      <c r="AE92" s="26">
        <f>G92*(1-0.334494773519164)</f>
        <v>0</v>
      </c>
      <c r="AL92" s="26">
        <f>F92*AD92</f>
        <v>0</v>
      </c>
      <c r="AM92" s="26">
        <f>F92*AE92</f>
        <v>0</v>
      </c>
      <c r="AN92" s="27" t="s">
        <v>1645</v>
      </c>
      <c r="AO92" s="27" t="s">
        <v>1658</v>
      </c>
      <c r="AP92" s="15" t="s">
        <v>1660</v>
      </c>
    </row>
    <row r="93" spans="1:42" x14ac:dyDescent="0.2">
      <c r="D93" s="28" t="s">
        <v>1262</v>
      </c>
      <c r="F93" s="29">
        <v>10.51</v>
      </c>
    </row>
    <row r="94" spans="1:42" x14ac:dyDescent="0.2">
      <c r="D94" s="28" t="s">
        <v>1263</v>
      </c>
      <c r="F94" s="29">
        <v>20.89</v>
      </c>
    </row>
    <row r="95" spans="1:42" x14ac:dyDescent="0.2">
      <c r="A95" s="23" t="s">
        <v>44</v>
      </c>
      <c r="B95" s="23" t="s">
        <v>1104</v>
      </c>
      <c r="C95" s="23" t="s">
        <v>1158</v>
      </c>
      <c r="D95" s="23" t="s">
        <v>1701</v>
      </c>
      <c r="E95" s="23" t="s">
        <v>1600</v>
      </c>
      <c r="F95" s="24">
        <v>31.4</v>
      </c>
      <c r="G95" s="24">
        <v>0</v>
      </c>
      <c r="H95" s="24">
        <f>ROUND(F95*AD95,2)</f>
        <v>0</v>
      </c>
      <c r="I95" s="24">
        <f>J95-H95</f>
        <v>0</v>
      </c>
      <c r="J95" s="24">
        <f>ROUND(F95*G95,2)</f>
        <v>0</v>
      </c>
      <c r="K95" s="24">
        <v>1.1E-4</v>
      </c>
      <c r="L95" s="24">
        <f>F95*K95</f>
        <v>3.454E-3</v>
      </c>
      <c r="M95" s="25" t="s">
        <v>7</v>
      </c>
      <c r="N95" s="24">
        <f>IF(M95="5",I95,0)</f>
        <v>0</v>
      </c>
      <c r="Y95" s="24">
        <f>IF(AC95=0,J95,0)</f>
        <v>0</v>
      </c>
      <c r="Z95" s="24">
        <f>IF(AC95=15,J95,0)</f>
        <v>0</v>
      </c>
      <c r="AA95" s="24">
        <f>IF(AC95=21,J95,0)</f>
        <v>0</v>
      </c>
      <c r="AC95" s="26">
        <v>21</v>
      </c>
      <c r="AD95" s="26">
        <f>G95*0.75</f>
        <v>0</v>
      </c>
      <c r="AE95" s="26">
        <f>G95*(1-0.75)</f>
        <v>0</v>
      </c>
      <c r="AL95" s="26">
        <f>F95*AD95</f>
        <v>0</v>
      </c>
      <c r="AM95" s="26">
        <f>F95*AE95</f>
        <v>0</v>
      </c>
      <c r="AN95" s="27" t="s">
        <v>1645</v>
      </c>
      <c r="AO95" s="27" t="s">
        <v>1658</v>
      </c>
      <c r="AP95" s="15" t="s">
        <v>1660</v>
      </c>
    </row>
    <row r="96" spans="1:42" x14ac:dyDescent="0.2">
      <c r="D96" s="28" t="s">
        <v>1264</v>
      </c>
      <c r="F96" s="29">
        <v>31.4</v>
      </c>
    </row>
    <row r="97" spans="1:42" x14ac:dyDescent="0.2">
      <c r="A97" s="23" t="s">
        <v>45</v>
      </c>
      <c r="B97" s="23" t="s">
        <v>1104</v>
      </c>
      <c r="C97" s="23" t="s">
        <v>1159</v>
      </c>
      <c r="D97" s="23" t="s">
        <v>1702</v>
      </c>
      <c r="E97" s="23" t="s">
        <v>1600</v>
      </c>
      <c r="F97" s="24">
        <v>31.4</v>
      </c>
      <c r="G97" s="24">
        <v>0</v>
      </c>
      <c r="H97" s="24">
        <f>ROUND(F97*AD97,2)</f>
        <v>0</v>
      </c>
      <c r="I97" s="24">
        <f>J97-H97</f>
        <v>0</v>
      </c>
      <c r="J97" s="24">
        <f>ROUND(F97*G97,2)</f>
        <v>0</v>
      </c>
      <c r="K97" s="24">
        <v>3.5000000000000001E-3</v>
      </c>
      <c r="L97" s="24">
        <f>F97*K97</f>
        <v>0.1099</v>
      </c>
      <c r="M97" s="25" t="s">
        <v>7</v>
      </c>
      <c r="N97" s="24">
        <f>IF(M97="5",I97,0)</f>
        <v>0</v>
      </c>
      <c r="Y97" s="24">
        <f>IF(AC97=0,J97,0)</f>
        <v>0</v>
      </c>
      <c r="Z97" s="24">
        <f>IF(AC97=15,J97,0)</f>
        <v>0</v>
      </c>
      <c r="AA97" s="24">
        <f>IF(AC97=21,J97,0)</f>
        <v>0</v>
      </c>
      <c r="AC97" s="26">
        <v>21</v>
      </c>
      <c r="AD97" s="26">
        <f>G97*0.315275310834813</f>
        <v>0</v>
      </c>
      <c r="AE97" s="26">
        <f>G97*(1-0.315275310834813)</f>
        <v>0</v>
      </c>
      <c r="AL97" s="26">
        <f>F97*AD97</f>
        <v>0</v>
      </c>
      <c r="AM97" s="26">
        <f>F97*AE97</f>
        <v>0</v>
      </c>
      <c r="AN97" s="27" t="s">
        <v>1645</v>
      </c>
      <c r="AO97" s="27" t="s">
        <v>1658</v>
      </c>
      <c r="AP97" s="15" t="s">
        <v>1660</v>
      </c>
    </row>
    <row r="98" spans="1:42" x14ac:dyDescent="0.2">
      <c r="D98" s="28" t="s">
        <v>1264</v>
      </c>
      <c r="F98" s="29">
        <v>31.4</v>
      </c>
    </row>
    <row r="99" spans="1:42" x14ac:dyDescent="0.2">
      <c r="A99" s="30" t="s">
        <v>46</v>
      </c>
      <c r="B99" s="30" t="s">
        <v>1104</v>
      </c>
      <c r="C99" s="30" t="s">
        <v>1160</v>
      </c>
      <c r="D99" s="30" t="s">
        <v>1703</v>
      </c>
      <c r="E99" s="30" t="s">
        <v>1600</v>
      </c>
      <c r="F99" s="31">
        <v>32.97</v>
      </c>
      <c r="G99" s="31">
        <v>0</v>
      </c>
      <c r="H99" s="31">
        <f>ROUND(F99*AD99,2)</f>
        <v>0</v>
      </c>
      <c r="I99" s="31">
        <f>J99-H99</f>
        <v>0</v>
      </c>
      <c r="J99" s="31">
        <f>ROUND(F99*G99,2)</f>
        <v>0</v>
      </c>
      <c r="K99" s="31">
        <v>1.6E-2</v>
      </c>
      <c r="L99" s="31">
        <f>F99*K99</f>
        <v>0.52751999999999999</v>
      </c>
      <c r="M99" s="32" t="s">
        <v>1623</v>
      </c>
      <c r="N99" s="31">
        <f>IF(M99="5",I99,0)</f>
        <v>0</v>
      </c>
      <c r="Y99" s="31">
        <f>IF(AC99=0,J99,0)</f>
        <v>0</v>
      </c>
      <c r="Z99" s="31">
        <f>IF(AC99=15,J99,0)</f>
        <v>0</v>
      </c>
      <c r="AA99" s="31">
        <f>IF(AC99=21,J99,0)</f>
        <v>0</v>
      </c>
      <c r="AC99" s="26">
        <v>21</v>
      </c>
      <c r="AD99" s="26">
        <f>G99*1</f>
        <v>0</v>
      </c>
      <c r="AE99" s="26">
        <f>G99*(1-1)</f>
        <v>0</v>
      </c>
      <c r="AL99" s="26">
        <f>F99*AD99</f>
        <v>0</v>
      </c>
      <c r="AM99" s="26">
        <f>F99*AE99</f>
        <v>0</v>
      </c>
      <c r="AN99" s="27" t="s">
        <v>1645</v>
      </c>
      <c r="AO99" s="27" t="s">
        <v>1658</v>
      </c>
      <c r="AP99" s="15" t="s">
        <v>1660</v>
      </c>
    </row>
    <row r="100" spans="1:42" x14ac:dyDescent="0.2">
      <c r="D100" s="28" t="s">
        <v>1265</v>
      </c>
      <c r="F100" s="29">
        <v>32.97</v>
      </c>
    </row>
    <row r="101" spans="1:42" x14ac:dyDescent="0.2">
      <c r="A101" s="23" t="s">
        <v>47</v>
      </c>
      <c r="B101" s="23" t="s">
        <v>1104</v>
      </c>
      <c r="C101" s="23" t="s">
        <v>1161</v>
      </c>
      <c r="D101" s="23" t="s">
        <v>1266</v>
      </c>
      <c r="E101" s="23" t="s">
        <v>1600</v>
      </c>
      <c r="F101" s="24">
        <v>31.4</v>
      </c>
      <c r="G101" s="24">
        <v>0</v>
      </c>
      <c r="H101" s="24">
        <f>ROUND(F101*AD101,2)</f>
        <v>0</v>
      </c>
      <c r="I101" s="24">
        <f>J101-H101</f>
        <v>0</v>
      </c>
      <c r="J101" s="24">
        <f>ROUND(F101*G101,2)</f>
        <v>0</v>
      </c>
      <c r="K101" s="24">
        <v>1.1E-4</v>
      </c>
      <c r="L101" s="24">
        <f>F101*K101</f>
        <v>3.454E-3</v>
      </c>
      <c r="M101" s="25" t="s">
        <v>7</v>
      </c>
      <c r="N101" s="24">
        <f>IF(M101="5",I101,0)</f>
        <v>0</v>
      </c>
      <c r="Y101" s="24">
        <f>IF(AC101=0,J101,0)</f>
        <v>0</v>
      </c>
      <c r="Z101" s="24">
        <f>IF(AC101=15,J101,0)</f>
        <v>0</v>
      </c>
      <c r="AA101" s="24">
        <f>IF(AC101=21,J101,0)</f>
        <v>0</v>
      </c>
      <c r="AC101" s="26">
        <v>21</v>
      </c>
      <c r="AD101" s="26">
        <f>G101*1</f>
        <v>0</v>
      </c>
      <c r="AE101" s="26">
        <f>G101*(1-1)</f>
        <v>0</v>
      </c>
      <c r="AL101" s="26">
        <f>F101*AD101</f>
        <v>0</v>
      </c>
      <c r="AM101" s="26">
        <f>F101*AE101</f>
        <v>0</v>
      </c>
      <c r="AN101" s="27" t="s">
        <v>1645</v>
      </c>
      <c r="AO101" s="27" t="s">
        <v>1658</v>
      </c>
      <c r="AP101" s="15" t="s">
        <v>1660</v>
      </c>
    </row>
    <row r="102" spans="1:42" x14ac:dyDescent="0.2">
      <c r="D102" s="28" t="s">
        <v>1264</v>
      </c>
      <c r="F102" s="29">
        <v>31.4</v>
      </c>
    </row>
    <row r="103" spans="1:42" x14ac:dyDescent="0.2">
      <c r="A103" s="23" t="s">
        <v>48</v>
      </c>
      <c r="B103" s="23" t="s">
        <v>1104</v>
      </c>
      <c r="C103" s="23" t="s">
        <v>1162</v>
      </c>
      <c r="D103" s="23" t="s">
        <v>1267</v>
      </c>
      <c r="E103" s="23" t="s">
        <v>1601</v>
      </c>
      <c r="F103" s="24">
        <v>46.1</v>
      </c>
      <c r="G103" s="24">
        <v>0</v>
      </c>
      <c r="H103" s="24">
        <f>ROUND(F103*AD103,2)</f>
        <v>0</v>
      </c>
      <c r="I103" s="24">
        <f>J103-H103</f>
        <v>0</v>
      </c>
      <c r="J103" s="24">
        <f>ROUND(F103*G103,2)</f>
        <v>0</v>
      </c>
      <c r="K103" s="24">
        <v>0</v>
      </c>
      <c r="L103" s="24">
        <f>F103*K103</f>
        <v>0</v>
      </c>
      <c r="M103" s="25" t="s">
        <v>7</v>
      </c>
      <c r="N103" s="24">
        <f>IF(M103="5",I103,0)</f>
        <v>0</v>
      </c>
      <c r="Y103" s="24">
        <f>IF(AC103=0,J103,0)</f>
        <v>0</v>
      </c>
      <c r="Z103" s="24">
        <f>IF(AC103=15,J103,0)</f>
        <v>0</v>
      </c>
      <c r="AA103" s="24">
        <f>IF(AC103=21,J103,0)</f>
        <v>0</v>
      </c>
      <c r="AC103" s="26">
        <v>21</v>
      </c>
      <c r="AD103" s="26">
        <f>G103*0</f>
        <v>0</v>
      </c>
      <c r="AE103" s="26">
        <f>G103*(1-0)</f>
        <v>0</v>
      </c>
      <c r="AL103" s="26">
        <f>F103*AD103</f>
        <v>0</v>
      </c>
      <c r="AM103" s="26">
        <f>F103*AE103</f>
        <v>0</v>
      </c>
      <c r="AN103" s="27" t="s">
        <v>1645</v>
      </c>
      <c r="AO103" s="27" t="s">
        <v>1658</v>
      </c>
      <c r="AP103" s="15" t="s">
        <v>1660</v>
      </c>
    </row>
    <row r="104" spans="1:42" x14ac:dyDescent="0.2">
      <c r="D104" s="28" t="s">
        <v>1268</v>
      </c>
      <c r="F104" s="29">
        <v>28.5</v>
      </c>
    </row>
    <row r="105" spans="1:42" x14ac:dyDescent="0.2">
      <c r="D105" s="28" t="s">
        <v>1269</v>
      </c>
      <c r="F105" s="29">
        <v>8</v>
      </c>
    </row>
    <row r="106" spans="1:42" x14ac:dyDescent="0.2">
      <c r="D106" s="28" t="s">
        <v>1270</v>
      </c>
      <c r="F106" s="29">
        <v>9.6</v>
      </c>
    </row>
    <row r="107" spans="1:42" x14ac:dyDescent="0.2">
      <c r="A107" s="23" t="s">
        <v>49</v>
      </c>
      <c r="B107" s="23" t="s">
        <v>1104</v>
      </c>
      <c r="C107" s="23" t="s">
        <v>1163</v>
      </c>
      <c r="D107" s="23" t="s">
        <v>1271</v>
      </c>
      <c r="E107" s="23" t="s">
        <v>1601</v>
      </c>
      <c r="F107" s="24">
        <v>8.4</v>
      </c>
      <c r="G107" s="24">
        <v>0</v>
      </c>
      <c r="H107" s="24">
        <f>ROUND(F107*AD107,2)</f>
        <v>0</v>
      </c>
      <c r="I107" s="24">
        <f>J107-H107</f>
        <v>0</v>
      </c>
      <c r="J107" s="24">
        <f>ROUND(F107*G107,2)</f>
        <v>0</v>
      </c>
      <c r="K107" s="24">
        <v>2.9999999999999997E-4</v>
      </c>
      <c r="L107" s="24">
        <f>F107*K107</f>
        <v>2.5199999999999997E-3</v>
      </c>
      <c r="M107" s="25" t="s">
        <v>7</v>
      </c>
      <c r="N107" s="24">
        <f>IF(M107="5",I107,0)</f>
        <v>0</v>
      </c>
      <c r="Y107" s="24">
        <f>IF(AC107=0,J107,0)</f>
        <v>0</v>
      </c>
      <c r="Z107" s="24">
        <f>IF(AC107=15,J107,0)</f>
        <v>0</v>
      </c>
      <c r="AA107" s="24">
        <f>IF(AC107=21,J107,0)</f>
        <v>0</v>
      </c>
      <c r="AC107" s="26">
        <v>21</v>
      </c>
      <c r="AD107" s="26">
        <f>G107*1</f>
        <v>0</v>
      </c>
      <c r="AE107" s="26">
        <f>G107*(1-1)</f>
        <v>0</v>
      </c>
      <c r="AL107" s="26">
        <f>F107*AD107</f>
        <v>0</v>
      </c>
      <c r="AM107" s="26">
        <f>F107*AE107</f>
        <v>0</v>
      </c>
      <c r="AN107" s="27" t="s">
        <v>1645</v>
      </c>
      <c r="AO107" s="27" t="s">
        <v>1658</v>
      </c>
      <c r="AP107" s="15" t="s">
        <v>1660</v>
      </c>
    </row>
    <row r="108" spans="1:42" x14ac:dyDescent="0.2">
      <c r="D108" s="28" t="s">
        <v>1272</v>
      </c>
      <c r="F108" s="29">
        <v>8.4</v>
      </c>
    </row>
    <row r="109" spans="1:42" x14ac:dyDescent="0.2">
      <c r="A109" s="23" t="s">
        <v>50</v>
      </c>
      <c r="B109" s="23" t="s">
        <v>1104</v>
      </c>
      <c r="C109" s="23" t="s">
        <v>1164</v>
      </c>
      <c r="D109" s="23" t="s">
        <v>1273</v>
      </c>
      <c r="E109" s="23" t="s">
        <v>1601</v>
      </c>
      <c r="F109" s="24">
        <v>29.93</v>
      </c>
      <c r="G109" s="24">
        <v>0</v>
      </c>
      <c r="H109" s="24">
        <f>ROUND(F109*AD109,2)</f>
        <v>0</v>
      </c>
      <c r="I109" s="24">
        <f>J109-H109</f>
        <v>0</v>
      </c>
      <c r="J109" s="24">
        <f>ROUND(F109*G109,2)</f>
        <v>0</v>
      </c>
      <c r="K109" s="24">
        <v>2.9999999999999997E-4</v>
      </c>
      <c r="L109" s="24">
        <f>F109*K109</f>
        <v>8.9789999999999991E-3</v>
      </c>
      <c r="M109" s="25" t="s">
        <v>7</v>
      </c>
      <c r="N109" s="24">
        <f>IF(M109="5",I109,0)</f>
        <v>0</v>
      </c>
      <c r="Y109" s="24">
        <f>IF(AC109=0,J109,0)</f>
        <v>0</v>
      </c>
      <c r="Z109" s="24">
        <f>IF(AC109=15,J109,0)</f>
        <v>0</v>
      </c>
      <c r="AA109" s="24">
        <f>IF(AC109=21,J109,0)</f>
        <v>0</v>
      </c>
      <c r="AC109" s="26">
        <v>21</v>
      </c>
      <c r="AD109" s="26">
        <f>G109*1</f>
        <v>0</v>
      </c>
      <c r="AE109" s="26">
        <f>G109*(1-1)</f>
        <v>0</v>
      </c>
      <c r="AL109" s="26">
        <f>F109*AD109</f>
        <v>0</v>
      </c>
      <c r="AM109" s="26">
        <f>F109*AE109</f>
        <v>0</v>
      </c>
      <c r="AN109" s="27" t="s">
        <v>1645</v>
      </c>
      <c r="AO109" s="27" t="s">
        <v>1658</v>
      </c>
      <c r="AP109" s="15" t="s">
        <v>1660</v>
      </c>
    </row>
    <row r="110" spans="1:42" x14ac:dyDescent="0.2">
      <c r="D110" s="28" t="s">
        <v>1274</v>
      </c>
      <c r="F110" s="29">
        <v>29.93</v>
      </c>
    </row>
    <row r="111" spans="1:42" x14ac:dyDescent="0.2">
      <c r="A111" s="23" t="s">
        <v>51</v>
      </c>
      <c r="B111" s="23" t="s">
        <v>1104</v>
      </c>
      <c r="C111" s="23" t="s">
        <v>1165</v>
      </c>
      <c r="D111" s="23" t="s">
        <v>1275</v>
      </c>
      <c r="E111" s="23" t="s">
        <v>1601</v>
      </c>
      <c r="F111" s="24">
        <v>10.08</v>
      </c>
      <c r="G111" s="24">
        <v>0</v>
      </c>
      <c r="H111" s="24">
        <f>ROUND(F111*AD111,2)</f>
        <v>0</v>
      </c>
      <c r="I111" s="24">
        <f>J111-H111</f>
        <v>0</v>
      </c>
      <c r="J111" s="24">
        <f>ROUND(F111*G111,2)</f>
        <v>0</v>
      </c>
      <c r="K111" s="24">
        <v>2.9999999999999997E-4</v>
      </c>
      <c r="L111" s="24">
        <f>F111*K111</f>
        <v>3.0239999999999998E-3</v>
      </c>
      <c r="M111" s="25" t="s">
        <v>7</v>
      </c>
      <c r="N111" s="24">
        <f>IF(M111="5",I111,0)</f>
        <v>0</v>
      </c>
      <c r="Y111" s="24">
        <f>IF(AC111=0,J111,0)</f>
        <v>0</v>
      </c>
      <c r="Z111" s="24">
        <f>IF(AC111=15,J111,0)</f>
        <v>0</v>
      </c>
      <c r="AA111" s="24">
        <f>IF(AC111=21,J111,0)</f>
        <v>0</v>
      </c>
      <c r="AC111" s="26">
        <v>21</v>
      </c>
      <c r="AD111" s="26">
        <f>G111*1</f>
        <v>0</v>
      </c>
      <c r="AE111" s="26">
        <f>G111*(1-1)</f>
        <v>0</v>
      </c>
      <c r="AL111" s="26">
        <f>F111*AD111</f>
        <v>0</v>
      </c>
      <c r="AM111" s="26">
        <f>F111*AE111</f>
        <v>0</v>
      </c>
      <c r="AN111" s="27" t="s">
        <v>1645</v>
      </c>
      <c r="AO111" s="27" t="s">
        <v>1658</v>
      </c>
      <c r="AP111" s="15" t="s">
        <v>1660</v>
      </c>
    </row>
    <row r="112" spans="1:42" x14ac:dyDescent="0.2">
      <c r="D112" s="28" t="s">
        <v>1276</v>
      </c>
      <c r="F112" s="29">
        <v>10.08</v>
      </c>
    </row>
    <row r="113" spans="1:42" x14ac:dyDescent="0.2">
      <c r="A113" s="23" t="s">
        <v>52</v>
      </c>
      <c r="B113" s="23" t="s">
        <v>1104</v>
      </c>
      <c r="C113" s="23" t="s">
        <v>1166</v>
      </c>
      <c r="D113" s="23" t="s">
        <v>1277</v>
      </c>
      <c r="E113" s="23" t="s">
        <v>1602</v>
      </c>
      <c r="F113" s="24">
        <v>0.66</v>
      </c>
      <c r="G113" s="24">
        <v>0</v>
      </c>
      <c r="H113" s="24">
        <f>ROUND(F113*AD113,2)</f>
        <v>0</v>
      </c>
      <c r="I113" s="24">
        <f>J113-H113</f>
        <v>0</v>
      </c>
      <c r="J113" s="24">
        <f>ROUND(F113*G113,2)</f>
        <v>0</v>
      </c>
      <c r="K113" s="24">
        <v>0</v>
      </c>
      <c r="L113" s="24">
        <f>F113*K113</f>
        <v>0</v>
      </c>
      <c r="M113" s="25" t="s">
        <v>10</v>
      </c>
      <c r="N113" s="24">
        <f>IF(M113="5",I113,0)</f>
        <v>0</v>
      </c>
      <c r="Y113" s="24">
        <f>IF(AC113=0,J113,0)</f>
        <v>0</v>
      </c>
      <c r="Z113" s="24">
        <f>IF(AC113=15,J113,0)</f>
        <v>0</v>
      </c>
      <c r="AA113" s="24">
        <f>IF(AC113=21,J113,0)</f>
        <v>0</v>
      </c>
      <c r="AC113" s="26">
        <v>21</v>
      </c>
      <c r="AD113" s="26">
        <f>G113*0</f>
        <v>0</v>
      </c>
      <c r="AE113" s="26">
        <f>G113*(1-0)</f>
        <v>0</v>
      </c>
      <c r="AL113" s="26">
        <f>F113*AD113</f>
        <v>0</v>
      </c>
      <c r="AM113" s="26">
        <f>F113*AE113</f>
        <v>0</v>
      </c>
      <c r="AN113" s="27" t="s">
        <v>1645</v>
      </c>
      <c r="AO113" s="27" t="s">
        <v>1658</v>
      </c>
      <c r="AP113" s="15" t="s">
        <v>1660</v>
      </c>
    </row>
    <row r="114" spans="1:42" x14ac:dyDescent="0.2">
      <c r="D114" s="28" t="s">
        <v>1278</v>
      </c>
      <c r="F114" s="29">
        <v>0.66</v>
      </c>
    </row>
    <row r="115" spans="1:42" x14ac:dyDescent="0.2">
      <c r="A115" s="20"/>
      <c r="B115" s="21" t="s">
        <v>1104</v>
      </c>
      <c r="C115" s="21" t="s">
        <v>767</v>
      </c>
      <c r="D115" s="42" t="s">
        <v>1279</v>
      </c>
      <c r="E115" s="43"/>
      <c r="F115" s="43"/>
      <c r="G115" s="43"/>
      <c r="H115" s="22">
        <f>SUM(H116:H118)</f>
        <v>0</v>
      </c>
      <c r="I115" s="22">
        <f>SUM(I116:I118)</f>
        <v>0</v>
      </c>
      <c r="J115" s="22">
        <f>H115+I115</f>
        <v>0</v>
      </c>
      <c r="K115" s="15"/>
      <c r="L115" s="22">
        <f>SUM(L116:L118)</f>
        <v>1.1612999999999999E-3</v>
      </c>
      <c r="O115" s="22">
        <f>IF(P115="PR",J115,SUM(N116:N118))</f>
        <v>0</v>
      </c>
      <c r="P115" s="15" t="s">
        <v>1627</v>
      </c>
      <c r="Q115" s="22">
        <f>IF(P115="HS",H115,0)</f>
        <v>0</v>
      </c>
      <c r="R115" s="22">
        <f>IF(P115="HS",I115-O115,0)</f>
        <v>0</v>
      </c>
      <c r="S115" s="22">
        <f>IF(P115="PS",H115,0)</f>
        <v>0</v>
      </c>
      <c r="T115" s="22">
        <f>IF(P115="PS",I115-O115,0)</f>
        <v>0</v>
      </c>
      <c r="U115" s="22">
        <f>IF(P115="MP",H115,0)</f>
        <v>0</v>
      </c>
      <c r="V115" s="22">
        <f>IF(P115="MP",I115-O115,0)</f>
        <v>0</v>
      </c>
      <c r="W115" s="22">
        <f>IF(P115="OM",H115,0)</f>
        <v>0</v>
      </c>
      <c r="X115" s="15" t="s">
        <v>1104</v>
      </c>
      <c r="AH115" s="22">
        <f>SUM(Y116:Y118)</f>
        <v>0</v>
      </c>
      <c r="AI115" s="22">
        <f>SUM(Z116:Z118)</f>
        <v>0</v>
      </c>
      <c r="AJ115" s="22">
        <f>SUM(AA116:AA118)</f>
        <v>0</v>
      </c>
    </row>
    <row r="116" spans="1:42" x14ac:dyDescent="0.2">
      <c r="A116" s="23" t="s">
        <v>53</v>
      </c>
      <c r="B116" s="23" t="s">
        <v>1104</v>
      </c>
      <c r="C116" s="23" t="s">
        <v>1167</v>
      </c>
      <c r="D116" s="23" t="s">
        <v>1280</v>
      </c>
      <c r="E116" s="23" t="s">
        <v>1600</v>
      </c>
      <c r="F116" s="24">
        <v>5.53</v>
      </c>
      <c r="G116" s="24">
        <v>0</v>
      </c>
      <c r="H116" s="24">
        <f>ROUND(F116*AD116,2)</f>
        <v>0</v>
      </c>
      <c r="I116" s="24">
        <f>J116-H116</f>
        <v>0</v>
      </c>
      <c r="J116" s="24">
        <f>ROUND(F116*G116,2)</f>
        <v>0</v>
      </c>
      <c r="K116" s="24">
        <v>6.9999999999999994E-5</v>
      </c>
      <c r="L116" s="24">
        <f>F116*K116</f>
        <v>3.8709999999999998E-4</v>
      </c>
      <c r="M116" s="25" t="s">
        <v>7</v>
      </c>
      <c r="N116" s="24">
        <f>IF(M116="5",I116,0)</f>
        <v>0</v>
      </c>
      <c r="Y116" s="24">
        <f>IF(AC116=0,J116,0)</f>
        <v>0</v>
      </c>
      <c r="Z116" s="24">
        <f>IF(AC116=15,J116,0)</f>
        <v>0</v>
      </c>
      <c r="AA116" s="24">
        <f>IF(AC116=21,J116,0)</f>
        <v>0</v>
      </c>
      <c r="AC116" s="26">
        <v>21</v>
      </c>
      <c r="AD116" s="26">
        <f>G116*0.30859375</f>
        <v>0</v>
      </c>
      <c r="AE116" s="26">
        <f>G116*(1-0.30859375)</f>
        <v>0</v>
      </c>
      <c r="AL116" s="26">
        <f>F116*AD116</f>
        <v>0</v>
      </c>
      <c r="AM116" s="26">
        <f>F116*AE116</f>
        <v>0</v>
      </c>
      <c r="AN116" s="27" t="s">
        <v>1646</v>
      </c>
      <c r="AO116" s="27" t="s">
        <v>1658</v>
      </c>
      <c r="AP116" s="15" t="s">
        <v>1660</v>
      </c>
    </row>
    <row r="117" spans="1:42" x14ac:dyDescent="0.2">
      <c r="D117" s="28" t="s">
        <v>1281</v>
      </c>
      <c r="F117" s="29">
        <v>5.53</v>
      </c>
    </row>
    <row r="118" spans="1:42" x14ac:dyDescent="0.2">
      <c r="A118" s="23" t="s">
        <v>54</v>
      </c>
      <c r="B118" s="23" t="s">
        <v>1104</v>
      </c>
      <c r="C118" s="23" t="s">
        <v>1168</v>
      </c>
      <c r="D118" s="23" t="s">
        <v>1704</v>
      </c>
      <c r="E118" s="23" t="s">
        <v>1600</v>
      </c>
      <c r="F118" s="24">
        <v>5.53</v>
      </c>
      <c r="G118" s="24">
        <v>0</v>
      </c>
      <c r="H118" s="24">
        <f>ROUND(F118*AD118,2)</f>
        <v>0</v>
      </c>
      <c r="I118" s="24">
        <f>J118-H118</f>
        <v>0</v>
      </c>
      <c r="J118" s="24">
        <f>ROUND(F118*G118,2)</f>
        <v>0</v>
      </c>
      <c r="K118" s="24">
        <v>1.3999999999999999E-4</v>
      </c>
      <c r="L118" s="24">
        <f>F118*K118</f>
        <v>7.7419999999999995E-4</v>
      </c>
      <c r="M118" s="25" t="s">
        <v>7</v>
      </c>
      <c r="N118" s="24">
        <f>IF(M118="5",I118,0)</f>
        <v>0</v>
      </c>
      <c r="Y118" s="24">
        <f>IF(AC118=0,J118,0)</f>
        <v>0</v>
      </c>
      <c r="Z118" s="24">
        <f>IF(AC118=15,J118,0)</f>
        <v>0</v>
      </c>
      <c r="AA118" s="24">
        <f>IF(AC118=21,J118,0)</f>
        <v>0</v>
      </c>
      <c r="AC118" s="26">
        <v>21</v>
      </c>
      <c r="AD118" s="26">
        <f>G118*0.45045871559633</f>
        <v>0</v>
      </c>
      <c r="AE118" s="26">
        <f>G118*(1-0.45045871559633)</f>
        <v>0</v>
      </c>
      <c r="AL118" s="26">
        <f>F118*AD118</f>
        <v>0</v>
      </c>
      <c r="AM118" s="26">
        <f>F118*AE118</f>
        <v>0</v>
      </c>
      <c r="AN118" s="27" t="s">
        <v>1646</v>
      </c>
      <c r="AO118" s="27" t="s">
        <v>1658</v>
      </c>
      <c r="AP118" s="15" t="s">
        <v>1660</v>
      </c>
    </row>
    <row r="119" spans="1:42" x14ac:dyDescent="0.2">
      <c r="D119" s="28" t="s">
        <v>1281</v>
      </c>
      <c r="F119" s="29">
        <v>5.53</v>
      </c>
    </row>
    <row r="120" spans="1:42" x14ac:dyDescent="0.2">
      <c r="A120" s="20"/>
      <c r="B120" s="21" t="s">
        <v>1104</v>
      </c>
      <c r="C120" s="21" t="s">
        <v>97</v>
      </c>
      <c r="D120" s="42" t="s">
        <v>1283</v>
      </c>
      <c r="E120" s="43"/>
      <c r="F120" s="43"/>
      <c r="G120" s="43"/>
      <c r="H120" s="22">
        <f>SUM(H121:H129)</f>
        <v>0</v>
      </c>
      <c r="I120" s="22">
        <f>SUM(I121:I129)</f>
        <v>0</v>
      </c>
      <c r="J120" s="22">
        <f>H120+I120</f>
        <v>0</v>
      </c>
      <c r="K120" s="15"/>
      <c r="L120" s="22">
        <f>SUM(L121:L129)</f>
        <v>3.6152400000000001E-2</v>
      </c>
      <c r="O120" s="22">
        <f>IF(P120="PR",J120,SUM(N121:N129))</f>
        <v>0</v>
      </c>
      <c r="P120" s="15" t="s">
        <v>1626</v>
      </c>
      <c r="Q120" s="22">
        <f>IF(P120="HS",H120,0)</f>
        <v>0</v>
      </c>
      <c r="R120" s="22">
        <f>IF(P120="HS",I120-O120,0)</f>
        <v>0</v>
      </c>
      <c r="S120" s="22">
        <f>IF(P120="PS",H120,0)</f>
        <v>0</v>
      </c>
      <c r="T120" s="22">
        <f>IF(P120="PS",I120-O120,0)</f>
        <v>0</v>
      </c>
      <c r="U120" s="22">
        <f>IF(P120="MP",H120,0)</f>
        <v>0</v>
      </c>
      <c r="V120" s="22">
        <f>IF(P120="MP",I120-O120,0)</f>
        <v>0</v>
      </c>
      <c r="W120" s="22">
        <f>IF(P120="OM",H120,0)</f>
        <v>0</v>
      </c>
      <c r="X120" s="15" t="s">
        <v>1104</v>
      </c>
      <c r="AH120" s="22">
        <f>SUM(Y121:Y129)</f>
        <v>0</v>
      </c>
      <c r="AI120" s="22">
        <f>SUM(Z121:Z129)</f>
        <v>0</v>
      </c>
      <c r="AJ120" s="22">
        <f>SUM(AA121:AA129)</f>
        <v>0</v>
      </c>
    </row>
    <row r="121" spans="1:42" x14ac:dyDescent="0.2">
      <c r="A121" s="23" t="s">
        <v>55</v>
      </c>
      <c r="B121" s="23" t="s">
        <v>1104</v>
      </c>
      <c r="C121" s="23" t="s">
        <v>1169</v>
      </c>
      <c r="D121" s="23" t="s">
        <v>1284</v>
      </c>
      <c r="E121" s="23" t="s">
        <v>1604</v>
      </c>
      <c r="F121" s="24">
        <v>1</v>
      </c>
      <c r="G121" s="24">
        <v>0</v>
      </c>
      <c r="H121" s="24">
        <f>ROUND(F121*AD121,2)</f>
        <v>0</v>
      </c>
      <c r="I121" s="24">
        <f>J121-H121</f>
        <v>0</v>
      </c>
      <c r="J121" s="24">
        <f>ROUND(F121*G121,2)</f>
        <v>0</v>
      </c>
      <c r="K121" s="24">
        <v>0</v>
      </c>
      <c r="L121" s="24">
        <f>F121*K121</f>
        <v>0</v>
      </c>
      <c r="M121" s="25" t="s">
        <v>7</v>
      </c>
      <c r="N121" s="24">
        <f>IF(M121="5",I121,0)</f>
        <v>0</v>
      </c>
      <c r="Y121" s="24">
        <f>IF(AC121=0,J121,0)</f>
        <v>0</v>
      </c>
      <c r="Z121" s="24">
        <f>IF(AC121=15,J121,0)</f>
        <v>0</v>
      </c>
      <c r="AA121" s="24">
        <f>IF(AC121=21,J121,0)</f>
        <v>0</v>
      </c>
      <c r="AC121" s="26">
        <v>21</v>
      </c>
      <c r="AD121" s="26">
        <f>G121*0.297029702970297</f>
        <v>0</v>
      </c>
      <c r="AE121" s="26">
        <f>G121*(1-0.297029702970297)</f>
        <v>0</v>
      </c>
      <c r="AL121" s="26">
        <f>F121*AD121</f>
        <v>0</v>
      </c>
      <c r="AM121" s="26">
        <f>F121*AE121</f>
        <v>0</v>
      </c>
      <c r="AN121" s="27" t="s">
        <v>1647</v>
      </c>
      <c r="AO121" s="27" t="s">
        <v>1659</v>
      </c>
      <c r="AP121" s="15" t="s">
        <v>1660</v>
      </c>
    </row>
    <row r="122" spans="1:42" x14ac:dyDescent="0.2">
      <c r="D122" s="28" t="s">
        <v>1243</v>
      </c>
      <c r="F122" s="29">
        <v>1</v>
      </c>
    </row>
    <row r="123" spans="1:42" x14ac:dyDescent="0.2">
      <c r="A123" s="23" t="s">
        <v>56</v>
      </c>
      <c r="B123" s="23" t="s">
        <v>1104</v>
      </c>
      <c r="C123" s="23" t="s">
        <v>1170</v>
      </c>
      <c r="D123" s="23" t="s">
        <v>1680</v>
      </c>
      <c r="E123" s="23" t="s">
        <v>1604</v>
      </c>
      <c r="F123" s="24">
        <v>1</v>
      </c>
      <c r="G123" s="24">
        <v>0</v>
      </c>
      <c r="H123" s="24">
        <f>ROUND(F123*AD123,2)</f>
        <v>0</v>
      </c>
      <c r="I123" s="24">
        <f>J123-H123</f>
        <v>0</v>
      </c>
      <c r="J123" s="24">
        <f>ROUND(F123*G123,2)</f>
        <v>0</v>
      </c>
      <c r="K123" s="24">
        <v>4.0000000000000002E-4</v>
      </c>
      <c r="L123" s="24">
        <f>F123*K123</f>
        <v>4.0000000000000002E-4</v>
      </c>
      <c r="M123" s="25" t="s">
        <v>7</v>
      </c>
      <c r="N123" s="24">
        <f>IF(M123="5",I123,0)</f>
        <v>0</v>
      </c>
      <c r="Y123" s="24">
        <f>IF(AC123=0,J123,0)</f>
        <v>0</v>
      </c>
      <c r="Z123" s="24">
        <f>IF(AC123=15,J123,0)</f>
        <v>0</v>
      </c>
      <c r="AA123" s="24">
        <f>IF(AC123=21,J123,0)</f>
        <v>0</v>
      </c>
      <c r="AC123" s="26">
        <v>21</v>
      </c>
      <c r="AD123" s="26">
        <f>G123*1</f>
        <v>0</v>
      </c>
      <c r="AE123" s="26">
        <f>G123*(1-1)</f>
        <v>0</v>
      </c>
      <c r="AL123" s="26">
        <f>F123*AD123</f>
        <v>0</v>
      </c>
      <c r="AM123" s="26">
        <f>F123*AE123</f>
        <v>0</v>
      </c>
      <c r="AN123" s="27" t="s">
        <v>1647</v>
      </c>
      <c r="AO123" s="27" t="s">
        <v>1659</v>
      </c>
      <c r="AP123" s="15" t="s">
        <v>1660</v>
      </c>
    </row>
    <row r="124" spans="1:42" x14ac:dyDescent="0.2">
      <c r="D124" s="28" t="s">
        <v>1243</v>
      </c>
      <c r="F124" s="29">
        <v>1</v>
      </c>
    </row>
    <row r="125" spans="1:42" x14ac:dyDescent="0.2">
      <c r="A125" s="23" t="s">
        <v>57</v>
      </c>
      <c r="B125" s="23" t="s">
        <v>1104</v>
      </c>
      <c r="C125" s="23" t="s">
        <v>1171</v>
      </c>
      <c r="D125" s="23" t="s">
        <v>1285</v>
      </c>
      <c r="E125" s="23" t="s">
        <v>1604</v>
      </c>
      <c r="F125" s="24">
        <v>2</v>
      </c>
      <c r="G125" s="24">
        <v>0</v>
      </c>
      <c r="H125" s="24">
        <f>ROUND(F125*AD125,2)</f>
        <v>0</v>
      </c>
      <c r="I125" s="24">
        <f>J125-H125</f>
        <v>0</v>
      </c>
      <c r="J125" s="24">
        <f>ROUND(F125*G125,2)</f>
        <v>0</v>
      </c>
      <c r="K125" s="24">
        <v>2.14E-3</v>
      </c>
      <c r="L125" s="24">
        <f>F125*K125</f>
        <v>4.28E-3</v>
      </c>
      <c r="M125" s="25" t="s">
        <v>7</v>
      </c>
      <c r="N125" s="24">
        <f>IF(M125="5",I125,0)</f>
        <v>0</v>
      </c>
      <c r="Y125" s="24">
        <f>IF(AC125=0,J125,0)</f>
        <v>0</v>
      </c>
      <c r="Z125" s="24">
        <f>IF(AC125=15,J125,0)</f>
        <v>0</v>
      </c>
      <c r="AA125" s="24">
        <f>IF(AC125=21,J125,0)</f>
        <v>0</v>
      </c>
      <c r="AC125" s="26">
        <v>21</v>
      </c>
      <c r="AD125" s="26">
        <f>G125*0.474254742547426</f>
        <v>0</v>
      </c>
      <c r="AE125" s="26">
        <f>G125*(1-0.474254742547426)</f>
        <v>0</v>
      </c>
      <c r="AL125" s="26">
        <f>F125*AD125</f>
        <v>0</v>
      </c>
      <c r="AM125" s="26">
        <f>F125*AE125</f>
        <v>0</v>
      </c>
      <c r="AN125" s="27" t="s">
        <v>1647</v>
      </c>
      <c r="AO125" s="27" t="s">
        <v>1659</v>
      </c>
      <c r="AP125" s="15" t="s">
        <v>1660</v>
      </c>
    </row>
    <row r="126" spans="1:42" x14ac:dyDescent="0.2">
      <c r="D126" s="28" t="s">
        <v>1246</v>
      </c>
      <c r="F126" s="29">
        <v>2</v>
      </c>
    </row>
    <row r="127" spans="1:42" x14ac:dyDescent="0.2">
      <c r="A127" s="23" t="s">
        <v>58</v>
      </c>
      <c r="B127" s="23" t="s">
        <v>1104</v>
      </c>
      <c r="C127" s="23" t="s">
        <v>1172</v>
      </c>
      <c r="D127" s="23" t="s">
        <v>1681</v>
      </c>
      <c r="E127" s="23" t="s">
        <v>1604</v>
      </c>
      <c r="F127" s="24">
        <v>2</v>
      </c>
      <c r="G127" s="24">
        <v>0</v>
      </c>
      <c r="H127" s="24">
        <f>ROUND(F127*AD127,2)</f>
        <v>0</v>
      </c>
      <c r="I127" s="24">
        <f>J127-H127</f>
        <v>0</v>
      </c>
      <c r="J127" s="24">
        <f>ROUND(F127*G127,2)</f>
        <v>0</v>
      </c>
      <c r="K127" s="24">
        <v>1.4999999999999999E-2</v>
      </c>
      <c r="L127" s="24">
        <f>F127*K127</f>
        <v>0.03</v>
      </c>
      <c r="M127" s="25" t="s">
        <v>7</v>
      </c>
      <c r="N127" s="24">
        <f>IF(M127="5",I127,0)</f>
        <v>0</v>
      </c>
      <c r="Y127" s="24">
        <f>IF(AC127=0,J127,0)</f>
        <v>0</v>
      </c>
      <c r="Z127" s="24">
        <f>IF(AC127=15,J127,0)</f>
        <v>0</v>
      </c>
      <c r="AA127" s="24">
        <f>IF(AC127=21,J127,0)</f>
        <v>0</v>
      </c>
      <c r="AC127" s="26">
        <v>21</v>
      </c>
      <c r="AD127" s="26">
        <f>G127*1</f>
        <v>0</v>
      </c>
      <c r="AE127" s="26">
        <f>G127*(1-1)</f>
        <v>0</v>
      </c>
      <c r="AL127" s="26">
        <f>F127*AD127</f>
        <v>0</v>
      </c>
      <c r="AM127" s="26">
        <f>F127*AE127</f>
        <v>0</v>
      </c>
      <c r="AN127" s="27" t="s">
        <v>1647</v>
      </c>
      <c r="AO127" s="27" t="s">
        <v>1659</v>
      </c>
      <c r="AP127" s="15" t="s">
        <v>1660</v>
      </c>
    </row>
    <row r="128" spans="1:42" x14ac:dyDescent="0.2">
      <c r="D128" s="28" t="s">
        <v>1246</v>
      </c>
      <c r="F128" s="29">
        <v>2</v>
      </c>
    </row>
    <row r="129" spans="1:42" x14ac:dyDescent="0.2">
      <c r="A129" s="23" t="s">
        <v>59</v>
      </c>
      <c r="B129" s="23" t="s">
        <v>1104</v>
      </c>
      <c r="C129" s="23" t="s">
        <v>1173</v>
      </c>
      <c r="D129" s="23" t="s">
        <v>1287</v>
      </c>
      <c r="E129" s="23" t="s">
        <v>1600</v>
      </c>
      <c r="F129" s="24">
        <v>36.81</v>
      </c>
      <c r="G129" s="24">
        <v>0</v>
      </c>
      <c r="H129" s="24">
        <f>ROUND(F129*AD129,2)</f>
        <v>0</v>
      </c>
      <c r="I129" s="24">
        <f>J129-H129</f>
        <v>0</v>
      </c>
      <c r="J129" s="24">
        <f>ROUND(F129*G129,2)</f>
        <v>0</v>
      </c>
      <c r="K129" s="24">
        <v>4.0000000000000003E-5</v>
      </c>
      <c r="L129" s="24">
        <f>F129*K129</f>
        <v>1.4724000000000002E-3</v>
      </c>
      <c r="M129" s="25" t="s">
        <v>7</v>
      </c>
      <c r="N129" s="24">
        <f>IF(M129="5",I129,0)</f>
        <v>0</v>
      </c>
      <c r="Y129" s="24">
        <f>IF(AC129=0,J129,0)</f>
        <v>0</v>
      </c>
      <c r="Z129" s="24">
        <f>IF(AC129=15,J129,0)</f>
        <v>0</v>
      </c>
      <c r="AA129" s="24">
        <f>IF(AC129=21,J129,0)</f>
        <v>0</v>
      </c>
      <c r="AC129" s="26">
        <v>21</v>
      </c>
      <c r="AD129" s="26">
        <f>G129*0.0193808882907133</f>
        <v>0</v>
      </c>
      <c r="AE129" s="26">
        <f>G129*(1-0.0193808882907133)</f>
        <v>0</v>
      </c>
      <c r="AL129" s="26">
        <f>F129*AD129</f>
        <v>0</v>
      </c>
      <c r="AM129" s="26">
        <f>F129*AE129</f>
        <v>0</v>
      </c>
      <c r="AN129" s="27" t="s">
        <v>1647</v>
      </c>
      <c r="AO129" s="27" t="s">
        <v>1659</v>
      </c>
      <c r="AP129" s="15" t="s">
        <v>1660</v>
      </c>
    </row>
    <row r="130" spans="1:42" x14ac:dyDescent="0.2">
      <c r="D130" s="28" t="s">
        <v>1288</v>
      </c>
      <c r="F130" s="29">
        <v>36.81</v>
      </c>
    </row>
    <row r="131" spans="1:42" x14ac:dyDescent="0.2">
      <c r="A131" s="20"/>
      <c r="B131" s="21" t="s">
        <v>1104</v>
      </c>
      <c r="C131" s="21" t="s">
        <v>98</v>
      </c>
      <c r="D131" s="42" t="s">
        <v>1289</v>
      </c>
      <c r="E131" s="43"/>
      <c r="F131" s="43"/>
      <c r="G131" s="43"/>
      <c r="H131" s="22">
        <f>SUM(H132:H138)</f>
        <v>0</v>
      </c>
      <c r="I131" s="22">
        <f>SUM(I132:I138)</f>
        <v>0</v>
      </c>
      <c r="J131" s="22">
        <f>H131+I131</f>
        <v>0</v>
      </c>
      <c r="K131" s="15"/>
      <c r="L131" s="22">
        <f>SUM(L132:L138)</f>
        <v>0.14588000000000001</v>
      </c>
      <c r="O131" s="22">
        <f>IF(P131="PR",J131,SUM(N132:N138))</f>
        <v>0</v>
      </c>
      <c r="P131" s="15" t="s">
        <v>1626</v>
      </c>
      <c r="Q131" s="22">
        <f>IF(P131="HS",H131,0)</f>
        <v>0</v>
      </c>
      <c r="R131" s="22">
        <f>IF(P131="HS",I131-O131,0)</f>
        <v>0</v>
      </c>
      <c r="S131" s="22">
        <f>IF(P131="PS",H131,0)</f>
        <v>0</v>
      </c>
      <c r="T131" s="22">
        <f>IF(P131="PS",I131-O131,0)</f>
        <v>0</v>
      </c>
      <c r="U131" s="22">
        <f>IF(P131="MP",H131,0)</f>
        <v>0</v>
      </c>
      <c r="V131" s="22">
        <f>IF(P131="MP",I131-O131,0)</f>
        <v>0</v>
      </c>
      <c r="W131" s="22">
        <f>IF(P131="OM",H131,0)</f>
        <v>0</v>
      </c>
      <c r="X131" s="15" t="s">
        <v>1104</v>
      </c>
      <c r="AH131" s="22">
        <f>SUM(Y132:Y138)</f>
        <v>0</v>
      </c>
      <c r="AI131" s="22">
        <f>SUM(Z132:Z138)</f>
        <v>0</v>
      </c>
      <c r="AJ131" s="22">
        <f>SUM(AA132:AA138)</f>
        <v>0</v>
      </c>
    </row>
    <row r="132" spans="1:42" x14ac:dyDescent="0.2">
      <c r="A132" s="23" t="s">
        <v>60</v>
      </c>
      <c r="B132" s="23" t="s">
        <v>1104</v>
      </c>
      <c r="C132" s="23" t="s">
        <v>1174</v>
      </c>
      <c r="D132" s="23" t="s">
        <v>1290</v>
      </c>
      <c r="E132" s="23" t="s">
        <v>1604</v>
      </c>
      <c r="F132" s="24">
        <v>2</v>
      </c>
      <c r="G132" s="24">
        <v>0</v>
      </c>
      <c r="H132" s="24">
        <f t="shared" ref="H132:H138" si="0">ROUND(F132*AD132,2)</f>
        <v>0</v>
      </c>
      <c r="I132" s="24">
        <f t="shared" ref="I132:I138" si="1">J132-H132</f>
        <v>0</v>
      </c>
      <c r="J132" s="24">
        <f t="shared" ref="J132:J138" si="2">ROUND(F132*G132,2)</f>
        <v>0</v>
      </c>
      <c r="K132" s="24">
        <v>4.0000000000000002E-4</v>
      </c>
      <c r="L132" s="24">
        <f t="shared" ref="L132:L138" si="3">F132*K132</f>
        <v>8.0000000000000004E-4</v>
      </c>
      <c r="M132" s="25" t="s">
        <v>8</v>
      </c>
      <c r="N132" s="24">
        <f t="shared" ref="N132:N138" si="4">IF(M132="5",I132,0)</f>
        <v>0</v>
      </c>
      <c r="Y132" s="24">
        <f t="shared" ref="Y132:Y138" si="5">IF(AC132=0,J132,0)</f>
        <v>0</v>
      </c>
      <c r="Z132" s="24">
        <f t="shared" ref="Z132:Z138" si="6">IF(AC132=15,J132,0)</f>
        <v>0</v>
      </c>
      <c r="AA132" s="24">
        <f t="shared" ref="AA132:AA138" si="7">IF(AC132=21,J132,0)</f>
        <v>0</v>
      </c>
      <c r="AC132" s="26">
        <v>21</v>
      </c>
      <c r="AD132" s="26">
        <f t="shared" ref="AD132:AD138" si="8">G132*0</f>
        <v>0</v>
      </c>
      <c r="AE132" s="26">
        <f t="shared" ref="AE132:AE138" si="9">G132*(1-0)</f>
        <v>0</v>
      </c>
      <c r="AL132" s="26">
        <f t="shared" ref="AL132:AL138" si="10">F132*AD132</f>
        <v>0</v>
      </c>
      <c r="AM132" s="26">
        <f t="shared" ref="AM132:AM138" si="11">F132*AE132</f>
        <v>0</v>
      </c>
      <c r="AN132" s="27" t="s">
        <v>1648</v>
      </c>
      <c r="AO132" s="27" t="s">
        <v>1659</v>
      </c>
      <c r="AP132" s="15" t="s">
        <v>1660</v>
      </c>
    </row>
    <row r="133" spans="1:42" x14ac:dyDescent="0.2">
      <c r="A133" s="23" t="s">
        <v>61</v>
      </c>
      <c r="B133" s="23" t="s">
        <v>1104</v>
      </c>
      <c r="C133" s="23" t="s">
        <v>1175</v>
      </c>
      <c r="D133" s="23" t="s">
        <v>1291</v>
      </c>
      <c r="E133" s="23" t="s">
        <v>1604</v>
      </c>
      <c r="F133" s="24">
        <v>2</v>
      </c>
      <c r="G133" s="24">
        <v>0</v>
      </c>
      <c r="H133" s="24">
        <f t="shared" si="0"/>
        <v>0</v>
      </c>
      <c r="I133" s="24">
        <f t="shared" si="1"/>
        <v>0</v>
      </c>
      <c r="J133" s="24">
        <f t="shared" si="2"/>
        <v>0</v>
      </c>
      <c r="K133" s="24">
        <v>4.0000000000000002E-4</v>
      </c>
      <c r="L133" s="24">
        <f t="shared" si="3"/>
        <v>8.0000000000000004E-4</v>
      </c>
      <c r="M133" s="25" t="s">
        <v>8</v>
      </c>
      <c r="N133" s="24">
        <f t="shared" si="4"/>
        <v>0</v>
      </c>
      <c r="Y133" s="24">
        <f t="shared" si="5"/>
        <v>0</v>
      </c>
      <c r="Z133" s="24">
        <f t="shared" si="6"/>
        <v>0</v>
      </c>
      <c r="AA133" s="24">
        <f t="shared" si="7"/>
        <v>0</v>
      </c>
      <c r="AC133" s="26">
        <v>21</v>
      </c>
      <c r="AD133" s="26">
        <f t="shared" si="8"/>
        <v>0</v>
      </c>
      <c r="AE133" s="26">
        <f t="shared" si="9"/>
        <v>0</v>
      </c>
      <c r="AL133" s="26">
        <f t="shared" si="10"/>
        <v>0</v>
      </c>
      <c r="AM133" s="26">
        <f t="shared" si="11"/>
        <v>0</v>
      </c>
      <c r="AN133" s="27" t="s">
        <v>1648</v>
      </c>
      <c r="AO133" s="27" t="s">
        <v>1659</v>
      </c>
      <c r="AP133" s="15" t="s">
        <v>1660</v>
      </c>
    </row>
    <row r="134" spans="1:42" x14ac:dyDescent="0.2">
      <c r="A134" s="23" t="s">
        <v>62</v>
      </c>
      <c r="B134" s="23" t="s">
        <v>1104</v>
      </c>
      <c r="C134" s="23" t="s">
        <v>1176</v>
      </c>
      <c r="D134" s="23" t="s">
        <v>1292</v>
      </c>
      <c r="E134" s="23" t="s">
        <v>1604</v>
      </c>
      <c r="F134" s="24">
        <v>2</v>
      </c>
      <c r="G134" s="24">
        <v>0</v>
      </c>
      <c r="H134" s="24">
        <f t="shared" si="0"/>
        <v>0</v>
      </c>
      <c r="I134" s="24">
        <f t="shared" si="1"/>
        <v>0</v>
      </c>
      <c r="J134" s="24">
        <f t="shared" si="2"/>
        <v>0</v>
      </c>
      <c r="K134" s="24">
        <v>3.0000000000000001E-3</v>
      </c>
      <c r="L134" s="24">
        <f t="shared" si="3"/>
        <v>6.0000000000000001E-3</v>
      </c>
      <c r="M134" s="25" t="s">
        <v>8</v>
      </c>
      <c r="N134" s="24">
        <f t="shared" si="4"/>
        <v>0</v>
      </c>
      <c r="Y134" s="24">
        <f t="shared" si="5"/>
        <v>0</v>
      </c>
      <c r="Z134" s="24">
        <f t="shared" si="6"/>
        <v>0</v>
      </c>
      <c r="AA134" s="24">
        <f t="shared" si="7"/>
        <v>0</v>
      </c>
      <c r="AC134" s="26">
        <v>21</v>
      </c>
      <c r="AD134" s="26">
        <f t="shared" si="8"/>
        <v>0</v>
      </c>
      <c r="AE134" s="26">
        <f t="shared" si="9"/>
        <v>0</v>
      </c>
      <c r="AL134" s="26">
        <f t="shared" si="10"/>
        <v>0</v>
      </c>
      <c r="AM134" s="26">
        <f t="shared" si="11"/>
        <v>0</v>
      </c>
      <c r="AN134" s="27" t="s">
        <v>1648</v>
      </c>
      <c r="AO134" s="27" t="s">
        <v>1659</v>
      </c>
      <c r="AP134" s="15" t="s">
        <v>1660</v>
      </c>
    </row>
    <row r="135" spans="1:42" x14ac:dyDescent="0.2">
      <c r="A135" s="23" t="s">
        <v>63</v>
      </c>
      <c r="B135" s="23" t="s">
        <v>1104</v>
      </c>
      <c r="C135" s="23" t="s">
        <v>1177</v>
      </c>
      <c r="D135" s="23" t="s">
        <v>1293</v>
      </c>
      <c r="E135" s="23" t="s">
        <v>1604</v>
      </c>
      <c r="F135" s="24">
        <v>2</v>
      </c>
      <c r="G135" s="24">
        <v>0</v>
      </c>
      <c r="H135" s="24">
        <f t="shared" si="0"/>
        <v>0</v>
      </c>
      <c r="I135" s="24">
        <f t="shared" si="1"/>
        <v>0</v>
      </c>
      <c r="J135" s="24">
        <f t="shared" si="2"/>
        <v>0</v>
      </c>
      <c r="K135" s="24">
        <v>5.0000000000000001E-4</v>
      </c>
      <c r="L135" s="24">
        <f t="shared" si="3"/>
        <v>1E-3</v>
      </c>
      <c r="M135" s="25" t="s">
        <v>8</v>
      </c>
      <c r="N135" s="24">
        <f t="shared" si="4"/>
        <v>0</v>
      </c>
      <c r="Y135" s="24">
        <f t="shared" si="5"/>
        <v>0</v>
      </c>
      <c r="Z135" s="24">
        <f t="shared" si="6"/>
        <v>0</v>
      </c>
      <c r="AA135" s="24">
        <f t="shared" si="7"/>
        <v>0</v>
      </c>
      <c r="AC135" s="26">
        <v>21</v>
      </c>
      <c r="AD135" s="26">
        <f t="shared" si="8"/>
        <v>0</v>
      </c>
      <c r="AE135" s="26">
        <f t="shared" si="9"/>
        <v>0</v>
      </c>
      <c r="AL135" s="26">
        <f t="shared" si="10"/>
        <v>0</v>
      </c>
      <c r="AM135" s="26">
        <f t="shared" si="11"/>
        <v>0</v>
      </c>
      <c r="AN135" s="27" t="s">
        <v>1648</v>
      </c>
      <c r="AO135" s="27" t="s">
        <v>1659</v>
      </c>
      <c r="AP135" s="15" t="s">
        <v>1660</v>
      </c>
    </row>
    <row r="136" spans="1:42" x14ac:dyDescent="0.2">
      <c r="A136" s="23" t="s">
        <v>64</v>
      </c>
      <c r="B136" s="23" t="s">
        <v>1104</v>
      </c>
      <c r="C136" s="23" t="s">
        <v>1178</v>
      </c>
      <c r="D136" s="23" t="s">
        <v>1294</v>
      </c>
      <c r="E136" s="23" t="s">
        <v>1601</v>
      </c>
      <c r="F136" s="24">
        <v>1.2</v>
      </c>
      <c r="G136" s="24">
        <v>0</v>
      </c>
      <c r="H136" s="24">
        <f t="shared" si="0"/>
        <v>0</v>
      </c>
      <c r="I136" s="24">
        <f t="shared" si="1"/>
        <v>0</v>
      </c>
      <c r="J136" s="24">
        <f t="shared" si="2"/>
        <v>0</v>
      </c>
      <c r="K136" s="24">
        <v>9.4000000000000004E-3</v>
      </c>
      <c r="L136" s="24">
        <f t="shared" si="3"/>
        <v>1.128E-2</v>
      </c>
      <c r="M136" s="25" t="s">
        <v>8</v>
      </c>
      <c r="N136" s="24">
        <f t="shared" si="4"/>
        <v>0</v>
      </c>
      <c r="Y136" s="24">
        <f t="shared" si="5"/>
        <v>0</v>
      </c>
      <c r="Z136" s="24">
        <f t="shared" si="6"/>
        <v>0</v>
      </c>
      <c r="AA136" s="24">
        <f t="shared" si="7"/>
        <v>0</v>
      </c>
      <c r="AC136" s="26">
        <v>21</v>
      </c>
      <c r="AD136" s="26">
        <f t="shared" si="8"/>
        <v>0</v>
      </c>
      <c r="AE136" s="26">
        <f t="shared" si="9"/>
        <v>0</v>
      </c>
      <c r="AL136" s="26">
        <f t="shared" si="10"/>
        <v>0</v>
      </c>
      <c r="AM136" s="26">
        <f t="shared" si="11"/>
        <v>0</v>
      </c>
      <c r="AN136" s="27" t="s">
        <v>1648</v>
      </c>
      <c r="AO136" s="27" t="s">
        <v>1659</v>
      </c>
      <c r="AP136" s="15" t="s">
        <v>1660</v>
      </c>
    </row>
    <row r="137" spans="1:42" x14ac:dyDescent="0.2">
      <c r="A137" s="23" t="s">
        <v>65</v>
      </c>
      <c r="B137" s="23" t="s">
        <v>1104</v>
      </c>
      <c r="C137" s="23" t="s">
        <v>1179</v>
      </c>
      <c r="D137" s="23" t="s">
        <v>1295</v>
      </c>
      <c r="E137" s="23" t="s">
        <v>1600</v>
      </c>
      <c r="F137" s="24">
        <v>5.6</v>
      </c>
      <c r="G137" s="24">
        <v>0</v>
      </c>
      <c r="H137" s="24">
        <f t="shared" si="0"/>
        <v>0</v>
      </c>
      <c r="I137" s="24">
        <f t="shared" si="1"/>
        <v>0</v>
      </c>
      <c r="J137" s="24">
        <f t="shared" si="2"/>
        <v>0</v>
      </c>
      <c r="K137" s="24">
        <v>0.02</v>
      </c>
      <c r="L137" s="24">
        <f t="shared" si="3"/>
        <v>0.11199999999999999</v>
      </c>
      <c r="M137" s="25" t="s">
        <v>7</v>
      </c>
      <c r="N137" s="24">
        <f t="shared" si="4"/>
        <v>0</v>
      </c>
      <c r="Y137" s="24">
        <f t="shared" si="5"/>
        <v>0</v>
      </c>
      <c r="Z137" s="24">
        <f t="shared" si="6"/>
        <v>0</v>
      </c>
      <c r="AA137" s="24">
        <f t="shared" si="7"/>
        <v>0</v>
      </c>
      <c r="AC137" s="26">
        <v>21</v>
      </c>
      <c r="AD137" s="26">
        <f t="shared" si="8"/>
        <v>0</v>
      </c>
      <c r="AE137" s="26">
        <f t="shared" si="9"/>
        <v>0</v>
      </c>
      <c r="AL137" s="26">
        <f t="shared" si="10"/>
        <v>0</v>
      </c>
      <c r="AM137" s="26">
        <f t="shared" si="11"/>
        <v>0</v>
      </c>
      <c r="AN137" s="27" t="s">
        <v>1648</v>
      </c>
      <c r="AO137" s="27" t="s">
        <v>1659</v>
      </c>
      <c r="AP137" s="15" t="s">
        <v>1660</v>
      </c>
    </row>
    <row r="138" spans="1:42" x14ac:dyDescent="0.2">
      <c r="A138" s="23" t="s">
        <v>66</v>
      </c>
      <c r="B138" s="23" t="s">
        <v>1104</v>
      </c>
      <c r="C138" s="23" t="s">
        <v>1180</v>
      </c>
      <c r="D138" s="23" t="s">
        <v>1296</v>
      </c>
      <c r="E138" s="23" t="s">
        <v>1604</v>
      </c>
      <c r="F138" s="24">
        <v>2</v>
      </c>
      <c r="G138" s="24">
        <v>0</v>
      </c>
      <c r="H138" s="24">
        <f t="shared" si="0"/>
        <v>0</v>
      </c>
      <c r="I138" s="24">
        <f t="shared" si="1"/>
        <v>0</v>
      </c>
      <c r="J138" s="24">
        <f t="shared" si="2"/>
        <v>0</v>
      </c>
      <c r="K138" s="24">
        <v>7.0000000000000001E-3</v>
      </c>
      <c r="L138" s="24">
        <f t="shared" si="3"/>
        <v>1.4E-2</v>
      </c>
      <c r="M138" s="25" t="s">
        <v>8</v>
      </c>
      <c r="N138" s="24">
        <f t="shared" si="4"/>
        <v>0</v>
      </c>
      <c r="Y138" s="24">
        <f t="shared" si="5"/>
        <v>0</v>
      </c>
      <c r="Z138" s="24">
        <f t="shared" si="6"/>
        <v>0</v>
      </c>
      <c r="AA138" s="24">
        <f t="shared" si="7"/>
        <v>0</v>
      </c>
      <c r="AC138" s="26">
        <v>21</v>
      </c>
      <c r="AD138" s="26">
        <f t="shared" si="8"/>
        <v>0</v>
      </c>
      <c r="AE138" s="26">
        <f t="shared" si="9"/>
        <v>0</v>
      </c>
      <c r="AL138" s="26">
        <f t="shared" si="10"/>
        <v>0</v>
      </c>
      <c r="AM138" s="26">
        <f t="shared" si="11"/>
        <v>0</v>
      </c>
      <c r="AN138" s="27" t="s">
        <v>1648</v>
      </c>
      <c r="AO138" s="27" t="s">
        <v>1659</v>
      </c>
      <c r="AP138" s="15" t="s">
        <v>1660</v>
      </c>
    </row>
    <row r="139" spans="1:42" x14ac:dyDescent="0.2">
      <c r="A139" s="20"/>
      <c r="B139" s="21" t="s">
        <v>1104</v>
      </c>
      <c r="C139" s="21" t="s">
        <v>99</v>
      </c>
      <c r="D139" s="42" t="s">
        <v>1297</v>
      </c>
      <c r="E139" s="43"/>
      <c r="F139" s="43"/>
      <c r="G139" s="43"/>
      <c r="H139" s="22">
        <f>SUM(H140:H146)</f>
        <v>0</v>
      </c>
      <c r="I139" s="22">
        <f>SUM(I140:I146)</f>
        <v>0</v>
      </c>
      <c r="J139" s="22">
        <f>H139+I139</f>
        <v>0</v>
      </c>
      <c r="K139" s="15"/>
      <c r="L139" s="22">
        <f>SUM(L140:L146)</f>
        <v>1.5699400000000001</v>
      </c>
      <c r="O139" s="22">
        <f>IF(P139="PR",J139,SUM(N140:N146))</f>
        <v>0</v>
      </c>
      <c r="P139" s="15" t="s">
        <v>1626</v>
      </c>
      <c r="Q139" s="22">
        <f>IF(P139="HS",H139,0)</f>
        <v>0</v>
      </c>
      <c r="R139" s="22">
        <f>IF(P139="HS",I139-O139,0)</f>
        <v>0</v>
      </c>
      <c r="S139" s="22">
        <f>IF(P139="PS",H139,0)</f>
        <v>0</v>
      </c>
      <c r="T139" s="22">
        <f>IF(P139="PS",I139-O139,0)</f>
        <v>0</v>
      </c>
      <c r="U139" s="22">
        <f>IF(P139="MP",H139,0)</f>
        <v>0</v>
      </c>
      <c r="V139" s="22">
        <f>IF(P139="MP",I139-O139,0)</f>
        <v>0</v>
      </c>
      <c r="W139" s="22">
        <f>IF(P139="OM",H139,0)</f>
        <v>0</v>
      </c>
      <c r="X139" s="15" t="s">
        <v>1104</v>
      </c>
      <c r="AH139" s="22">
        <f>SUM(Y140:Y146)</f>
        <v>0</v>
      </c>
      <c r="AI139" s="22">
        <f>SUM(Z140:Z146)</f>
        <v>0</v>
      </c>
      <c r="AJ139" s="22">
        <f>SUM(AA140:AA146)</f>
        <v>0</v>
      </c>
    </row>
    <row r="140" spans="1:42" x14ac:dyDescent="0.2">
      <c r="A140" s="23" t="s">
        <v>67</v>
      </c>
      <c r="B140" s="23" t="s">
        <v>1104</v>
      </c>
      <c r="C140" s="23" t="s">
        <v>1181</v>
      </c>
      <c r="D140" s="23" t="s">
        <v>1298</v>
      </c>
      <c r="E140" s="23" t="s">
        <v>1601</v>
      </c>
      <c r="F140" s="24">
        <v>1.2</v>
      </c>
      <c r="G140" s="24">
        <v>0</v>
      </c>
      <c r="H140" s="24">
        <f t="shared" ref="H140:H146" si="12">ROUND(F140*AD140,2)</f>
        <v>0</v>
      </c>
      <c r="I140" s="24">
        <f t="shared" ref="I140:I146" si="13">J140-H140</f>
        <v>0</v>
      </c>
      <c r="J140" s="24">
        <f t="shared" ref="J140:J146" si="14">ROUND(F140*G140,2)</f>
        <v>0</v>
      </c>
      <c r="K140" s="24">
        <v>3.6499999999999998E-2</v>
      </c>
      <c r="L140" s="24">
        <f t="shared" ref="L140:L146" si="15">F140*K140</f>
        <v>4.3799999999999999E-2</v>
      </c>
      <c r="M140" s="25" t="s">
        <v>7</v>
      </c>
      <c r="N140" s="24">
        <f t="shared" ref="N140:N146" si="16">IF(M140="5",I140,0)</f>
        <v>0</v>
      </c>
      <c r="Y140" s="24">
        <f t="shared" ref="Y140:Y146" si="17">IF(AC140=0,J140,0)</f>
        <v>0</v>
      </c>
      <c r="Z140" s="24">
        <f t="shared" ref="Z140:Z146" si="18">IF(AC140=15,J140,0)</f>
        <v>0</v>
      </c>
      <c r="AA140" s="24">
        <f t="shared" ref="AA140:AA146" si="19">IF(AC140=21,J140,0)</f>
        <v>0</v>
      </c>
      <c r="AC140" s="26">
        <v>21</v>
      </c>
      <c r="AD140" s="26">
        <f t="shared" ref="AD140:AD146" si="20">G140*0</f>
        <v>0</v>
      </c>
      <c r="AE140" s="26">
        <f t="shared" ref="AE140:AE146" si="21">G140*(1-0)</f>
        <v>0</v>
      </c>
      <c r="AL140" s="26">
        <f t="shared" ref="AL140:AL146" si="22">F140*AD140</f>
        <v>0</v>
      </c>
      <c r="AM140" s="26">
        <f t="shared" ref="AM140:AM146" si="23">F140*AE140</f>
        <v>0</v>
      </c>
      <c r="AN140" s="27" t="s">
        <v>1649</v>
      </c>
      <c r="AO140" s="27" t="s">
        <v>1659</v>
      </c>
      <c r="AP140" s="15" t="s">
        <v>1660</v>
      </c>
    </row>
    <row r="141" spans="1:42" x14ac:dyDescent="0.2">
      <c r="A141" s="23" t="s">
        <v>68</v>
      </c>
      <c r="B141" s="23" t="s">
        <v>1104</v>
      </c>
      <c r="C141" s="23" t="s">
        <v>1182</v>
      </c>
      <c r="D141" s="23" t="s">
        <v>1299</v>
      </c>
      <c r="E141" s="23" t="s">
        <v>1604</v>
      </c>
      <c r="F141" s="24">
        <v>1</v>
      </c>
      <c r="G141" s="24">
        <v>0</v>
      </c>
      <c r="H141" s="24">
        <f t="shared" si="12"/>
        <v>0</v>
      </c>
      <c r="I141" s="24">
        <f t="shared" si="13"/>
        <v>0</v>
      </c>
      <c r="J141" s="24">
        <f t="shared" si="14"/>
        <v>0</v>
      </c>
      <c r="K141" s="24">
        <v>5.1999999999999995E-4</v>
      </c>
      <c r="L141" s="24">
        <f t="shared" si="15"/>
        <v>5.1999999999999995E-4</v>
      </c>
      <c r="M141" s="25" t="s">
        <v>7</v>
      </c>
      <c r="N141" s="24">
        <f t="shared" si="16"/>
        <v>0</v>
      </c>
      <c r="Y141" s="24">
        <f t="shared" si="17"/>
        <v>0</v>
      </c>
      <c r="Z141" s="24">
        <f t="shared" si="18"/>
        <v>0</v>
      </c>
      <c r="AA141" s="24">
        <f t="shared" si="19"/>
        <v>0</v>
      </c>
      <c r="AC141" s="26">
        <v>21</v>
      </c>
      <c r="AD141" s="26">
        <f t="shared" si="20"/>
        <v>0</v>
      </c>
      <c r="AE141" s="26">
        <f t="shared" si="21"/>
        <v>0</v>
      </c>
      <c r="AL141" s="26">
        <f t="shared" si="22"/>
        <v>0</v>
      </c>
      <c r="AM141" s="26">
        <f t="shared" si="23"/>
        <v>0</v>
      </c>
      <c r="AN141" s="27" t="s">
        <v>1649</v>
      </c>
      <c r="AO141" s="27" t="s">
        <v>1659</v>
      </c>
      <c r="AP141" s="15" t="s">
        <v>1660</v>
      </c>
    </row>
    <row r="142" spans="1:42" x14ac:dyDescent="0.2">
      <c r="A142" s="23" t="s">
        <v>69</v>
      </c>
      <c r="B142" s="23" t="s">
        <v>1104</v>
      </c>
      <c r="C142" s="23" t="s">
        <v>1183</v>
      </c>
      <c r="D142" s="23" t="s">
        <v>1300</v>
      </c>
      <c r="E142" s="23" t="s">
        <v>1604</v>
      </c>
      <c r="F142" s="24">
        <v>1</v>
      </c>
      <c r="G142" s="24">
        <v>0</v>
      </c>
      <c r="H142" s="24">
        <f t="shared" si="12"/>
        <v>0</v>
      </c>
      <c r="I142" s="24">
        <f t="shared" si="13"/>
        <v>0</v>
      </c>
      <c r="J142" s="24">
        <f t="shared" si="14"/>
        <v>0</v>
      </c>
      <c r="K142" s="24">
        <v>2.2499999999999998E-3</v>
      </c>
      <c r="L142" s="24">
        <f t="shared" si="15"/>
        <v>2.2499999999999998E-3</v>
      </c>
      <c r="M142" s="25" t="s">
        <v>7</v>
      </c>
      <c r="N142" s="24">
        <f t="shared" si="16"/>
        <v>0</v>
      </c>
      <c r="Y142" s="24">
        <f t="shared" si="17"/>
        <v>0</v>
      </c>
      <c r="Z142" s="24">
        <f t="shared" si="18"/>
        <v>0</v>
      </c>
      <c r="AA142" s="24">
        <f t="shared" si="19"/>
        <v>0</v>
      </c>
      <c r="AC142" s="26">
        <v>21</v>
      </c>
      <c r="AD142" s="26">
        <f t="shared" si="20"/>
        <v>0</v>
      </c>
      <c r="AE142" s="26">
        <f t="shared" si="21"/>
        <v>0</v>
      </c>
      <c r="AL142" s="26">
        <f t="shared" si="22"/>
        <v>0</v>
      </c>
      <c r="AM142" s="26">
        <f t="shared" si="23"/>
        <v>0</v>
      </c>
      <c r="AN142" s="27" t="s">
        <v>1649</v>
      </c>
      <c r="AO142" s="27" t="s">
        <v>1659</v>
      </c>
      <c r="AP142" s="15" t="s">
        <v>1660</v>
      </c>
    </row>
    <row r="143" spans="1:42" x14ac:dyDescent="0.2">
      <c r="A143" s="23" t="s">
        <v>70</v>
      </c>
      <c r="B143" s="23" t="s">
        <v>1104</v>
      </c>
      <c r="C143" s="23" t="s">
        <v>1184</v>
      </c>
      <c r="D143" s="23" t="s">
        <v>1301</v>
      </c>
      <c r="E143" s="23" t="s">
        <v>1604</v>
      </c>
      <c r="F143" s="24">
        <v>1</v>
      </c>
      <c r="G143" s="24">
        <v>0</v>
      </c>
      <c r="H143" s="24">
        <f t="shared" si="12"/>
        <v>0</v>
      </c>
      <c r="I143" s="24">
        <f t="shared" si="13"/>
        <v>0</v>
      </c>
      <c r="J143" s="24">
        <f t="shared" si="14"/>
        <v>0</v>
      </c>
      <c r="K143" s="24">
        <v>1.933E-2</v>
      </c>
      <c r="L143" s="24">
        <f t="shared" si="15"/>
        <v>1.933E-2</v>
      </c>
      <c r="M143" s="25" t="s">
        <v>7</v>
      </c>
      <c r="N143" s="24">
        <f t="shared" si="16"/>
        <v>0</v>
      </c>
      <c r="Y143" s="24">
        <f t="shared" si="17"/>
        <v>0</v>
      </c>
      <c r="Z143" s="24">
        <f t="shared" si="18"/>
        <v>0</v>
      </c>
      <c r="AA143" s="24">
        <f t="shared" si="19"/>
        <v>0</v>
      </c>
      <c r="AC143" s="26">
        <v>21</v>
      </c>
      <c r="AD143" s="26">
        <f t="shared" si="20"/>
        <v>0</v>
      </c>
      <c r="AE143" s="26">
        <f t="shared" si="21"/>
        <v>0</v>
      </c>
      <c r="AL143" s="26">
        <f t="shared" si="22"/>
        <v>0</v>
      </c>
      <c r="AM143" s="26">
        <f t="shared" si="23"/>
        <v>0</v>
      </c>
      <c r="AN143" s="27" t="s">
        <v>1649</v>
      </c>
      <c r="AO143" s="27" t="s">
        <v>1659</v>
      </c>
      <c r="AP143" s="15" t="s">
        <v>1660</v>
      </c>
    </row>
    <row r="144" spans="1:42" x14ac:dyDescent="0.2">
      <c r="A144" s="23" t="s">
        <v>71</v>
      </c>
      <c r="B144" s="23" t="s">
        <v>1104</v>
      </c>
      <c r="C144" s="23" t="s">
        <v>1185</v>
      </c>
      <c r="D144" s="23" t="s">
        <v>1302</v>
      </c>
      <c r="E144" s="23" t="s">
        <v>1604</v>
      </c>
      <c r="F144" s="24">
        <v>2</v>
      </c>
      <c r="G144" s="24">
        <v>0</v>
      </c>
      <c r="H144" s="24">
        <f t="shared" si="12"/>
        <v>0</v>
      </c>
      <c r="I144" s="24">
        <f t="shared" si="13"/>
        <v>0</v>
      </c>
      <c r="J144" s="24">
        <f t="shared" si="14"/>
        <v>0</v>
      </c>
      <c r="K144" s="24">
        <v>1.56E-3</v>
      </c>
      <c r="L144" s="24">
        <f t="shared" si="15"/>
        <v>3.1199999999999999E-3</v>
      </c>
      <c r="M144" s="25" t="s">
        <v>7</v>
      </c>
      <c r="N144" s="24">
        <f t="shared" si="16"/>
        <v>0</v>
      </c>
      <c r="Y144" s="24">
        <f t="shared" si="17"/>
        <v>0</v>
      </c>
      <c r="Z144" s="24">
        <f t="shared" si="18"/>
        <v>0</v>
      </c>
      <c r="AA144" s="24">
        <f t="shared" si="19"/>
        <v>0</v>
      </c>
      <c r="AC144" s="26">
        <v>21</v>
      </c>
      <c r="AD144" s="26">
        <f t="shared" si="20"/>
        <v>0</v>
      </c>
      <c r="AE144" s="26">
        <f t="shared" si="21"/>
        <v>0</v>
      </c>
      <c r="AL144" s="26">
        <f t="shared" si="22"/>
        <v>0</v>
      </c>
      <c r="AM144" s="26">
        <f t="shared" si="23"/>
        <v>0</v>
      </c>
      <c r="AN144" s="27" t="s">
        <v>1649</v>
      </c>
      <c r="AO144" s="27" t="s">
        <v>1659</v>
      </c>
      <c r="AP144" s="15" t="s">
        <v>1660</v>
      </c>
    </row>
    <row r="145" spans="1:42" x14ac:dyDescent="0.2">
      <c r="A145" s="23" t="s">
        <v>72</v>
      </c>
      <c r="B145" s="23" t="s">
        <v>1104</v>
      </c>
      <c r="C145" s="23" t="s">
        <v>1186</v>
      </c>
      <c r="D145" s="23" t="s">
        <v>1303</v>
      </c>
      <c r="E145" s="23" t="s">
        <v>1604</v>
      </c>
      <c r="F145" s="24">
        <v>2</v>
      </c>
      <c r="G145" s="24">
        <v>0</v>
      </c>
      <c r="H145" s="24">
        <f t="shared" si="12"/>
        <v>0</v>
      </c>
      <c r="I145" s="24">
        <f t="shared" si="13"/>
        <v>0</v>
      </c>
      <c r="J145" s="24">
        <f t="shared" si="14"/>
        <v>0</v>
      </c>
      <c r="K145" s="24">
        <v>1.9460000000000002E-2</v>
      </c>
      <c r="L145" s="24">
        <f t="shared" si="15"/>
        <v>3.8920000000000003E-2</v>
      </c>
      <c r="M145" s="25" t="s">
        <v>7</v>
      </c>
      <c r="N145" s="24">
        <f t="shared" si="16"/>
        <v>0</v>
      </c>
      <c r="Y145" s="24">
        <f t="shared" si="17"/>
        <v>0</v>
      </c>
      <c r="Z145" s="24">
        <f t="shared" si="18"/>
        <v>0</v>
      </c>
      <c r="AA145" s="24">
        <f t="shared" si="19"/>
        <v>0</v>
      </c>
      <c r="AC145" s="26">
        <v>21</v>
      </c>
      <c r="AD145" s="26">
        <f t="shared" si="20"/>
        <v>0</v>
      </c>
      <c r="AE145" s="26">
        <f t="shared" si="21"/>
        <v>0</v>
      </c>
      <c r="AL145" s="26">
        <f t="shared" si="22"/>
        <v>0</v>
      </c>
      <c r="AM145" s="26">
        <f t="shared" si="23"/>
        <v>0</v>
      </c>
      <c r="AN145" s="27" t="s">
        <v>1649</v>
      </c>
      <c r="AO145" s="27" t="s">
        <v>1659</v>
      </c>
      <c r="AP145" s="15" t="s">
        <v>1660</v>
      </c>
    </row>
    <row r="146" spans="1:42" x14ac:dyDescent="0.2">
      <c r="A146" s="23" t="s">
        <v>73</v>
      </c>
      <c r="B146" s="23" t="s">
        <v>1104</v>
      </c>
      <c r="C146" s="23" t="s">
        <v>1187</v>
      </c>
      <c r="D146" s="23" t="s">
        <v>1304</v>
      </c>
      <c r="E146" s="23" t="s">
        <v>1600</v>
      </c>
      <c r="F146" s="24">
        <v>21.5</v>
      </c>
      <c r="G146" s="24">
        <v>0</v>
      </c>
      <c r="H146" s="24">
        <f t="shared" si="12"/>
        <v>0</v>
      </c>
      <c r="I146" s="24">
        <f t="shared" si="13"/>
        <v>0</v>
      </c>
      <c r="J146" s="24">
        <f t="shared" si="14"/>
        <v>0</v>
      </c>
      <c r="K146" s="24">
        <v>6.8000000000000005E-2</v>
      </c>
      <c r="L146" s="24">
        <f t="shared" si="15"/>
        <v>1.4620000000000002</v>
      </c>
      <c r="M146" s="25" t="s">
        <v>7</v>
      </c>
      <c r="N146" s="24">
        <f t="shared" si="16"/>
        <v>0</v>
      </c>
      <c r="Y146" s="24">
        <f t="shared" si="17"/>
        <v>0</v>
      </c>
      <c r="Z146" s="24">
        <f t="shared" si="18"/>
        <v>0</v>
      </c>
      <c r="AA146" s="24">
        <f t="shared" si="19"/>
        <v>0</v>
      </c>
      <c r="AC146" s="26">
        <v>21</v>
      </c>
      <c r="AD146" s="26">
        <f t="shared" si="20"/>
        <v>0</v>
      </c>
      <c r="AE146" s="26">
        <f t="shared" si="21"/>
        <v>0</v>
      </c>
      <c r="AL146" s="26">
        <f t="shared" si="22"/>
        <v>0</v>
      </c>
      <c r="AM146" s="26">
        <f t="shared" si="23"/>
        <v>0</v>
      </c>
      <c r="AN146" s="27" t="s">
        <v>1649</v>
      </c>
      <c r="AO146" s="27" t="s">
        <v>1659</v>
      </c>
      <c r="AP146" s="15" t="s">
        <v>1660</v>
      </c>
    </row>
    <row r="147" spans="1:42" x14ac:dyDescent="0.2">
      <c r="A147" s="20"/>
      <c r="B147" s="21" t="s">
        <v>1104</v>
      </c>
      <c r="C147" s="21" t="s">
        <v>1188</v>
      </c>
      <c r="D147" s="42" t="s">
        <v>1305</v>
      </c>
      <c r="E147" s="43"/>
      <c r="F147" s="43"/>
      <c r="G147" s="43"/>
      <c r="H147" s="22">
        <f>SUM(H148:H148)</f>
        <v>0</v>
      </c>
      <c r="I147" s="22">
        <f>SUM(I148:I148)</f>
        <v>0</v>
      </c>
      <c r="J147" s="22">
        <f>H147+I147</f>
        <v>0</v>
      </c>
      <c r="K147" s="15"/>
      <c r="L147" s="22">
        <f>SUM(L148:L148)</f>
        <v>0</v>
      </c>
      <c r="O147" s="22">
        <f>IF(P147="PR",J147,SUM(N148:N148))</f>
        <v>0</v>
      </c>
      <c r="P147" s="15" t="s">
        <v>1628</v>
      </c>
      <c r="Q147" s="22">
        <f>IF(P147="HS",H147,0)</f>
        <v>0</v>
      </c>
      <c r="R147" s="22">
        <f>IF(P147="HS",I147-O147,0)</f>
        <v>0</v>
      </c>
      <c r="S147" s="22">
        <f>IF(P147="PS",H147,0)</f>
        <v>0</v>
      </c>
      <c r="T147" s="22">
        <f>IF(P147="PS",I147-O147,0)</f>
        <v>0</v>
      </c>
      <c r="U147" s="22">
        <f>IF(P147="MP",H147,0)</f>
        <v>0</v>
      </c>
      <c r="V147" s="22">
        <f>IF(P147="MP",I147-O147,0)</f>
        <v>0</v>
      </c>
      <c r="W147" s="22">
        <f>IF(P147="OM",H147,0)</f>
        <v>0</v>
      </c>
      <c r="X147" s="15" t="s">
        <v>1104</v>
      </c>
      <c r="AH147" s="22">
        <f>SUM(Y148:Y148)</f>
        <v>0</v>
      </c>
      <c r="AI147" s="22">
        <f>SUM(Z148:Z148)</f>
        <v>0</v>
      </c>
      <c r="AJ147" s="22">
        <f>SUM(AA148:AA148)</f>
        <v>0</v>
      </c>
    </row>
    <row r="148" spans="1:42" x14ac:dyDescent="0.2">
      <c r="A148" s="23" t="s">
        <v>74</v>
      </c>
      <c r="B148" s="23" t="s">
        <v>1104</v>
      </c>
      <c r="C148" s="23" t="s">
        <v>1189</v>
      </c>
      <c r="D148" s="23" t="s">
        <v>1306</v>
      </c>
      <c r="E148" s="23" t="s">
        <v>1602</v>
      </c>
      <c r="F148" s="24">
        <v>0.65</v>
      </c>
      <c r="G148" s="24">
        <v>0</v>
      </c>
      <c r="H148" s="24">
        <f>ROUND(F148*AD148,2)</f>
        <v>0</v>
      </c>
      <c r="I148" s="24">
        <f>J148-H148</f>
        <v>0</v>
      </c>
      <c r="J148" s="24">
        <f>ROUND(F148*G148,2)</f>
        <v>0</v>
      </c>
      <c r="K148" s="24">
        <v>0</v>
      </c>
      <c r="L148" s="24">
        <f>F148*K148</f>
        <v>0</v>
      </c>
      <c r="M148" s="25" t="s">
        <v>10</v>
      </c>
      <c r="N148" s="24">
        <f>IF(M148="5",I148,0)</f>
        <v>0</v>
      </c>
      <c r="Y148" s="24">
        <f>IF(AC148=0,J148,0)</f>
        <v>0</v>
      </c>
      <c r="Z148" s="24">
        <f>IF(AC148=15,J148,0)</f>
        <v>0</v>
      </c>
      <c r="AA148" s="24">
        <f>IF(AC148=21,J148,0)</f>
        <v>0</v>
      </c>
      <c r="AC148" s="26">
        <v>21</v>
      </c>
      <c r="AD148" s="26">
        <f>G148*0</f>
        <v>0</v>
      </c>
      <c r="AE148" s="26">
        <f>G148*(1-0)</f>
        <v>0</v>
      </c>
      <c r="AL148" s="26">
        <f>F148*AD148</f>
        <v>0</v>
      </c>
      <c r="AM148" s="26">
        <f>F148*AE148</f>
        <v>0</v>
      </c>
      <c r="AN148" s="27" t="s">
        <v>1650</v>
      </c>
      <c r="AO148" s="27" t="s">
        <v>1659</v>
      </c>
      <c r="AP148" s="15" t="s">
        <v>1660</v>
      </c>
    </row>
    <row r="149" spans="1:42" x14ac:dyDescent="0.2">
      <c r="D149" s="28" t="s">
        <v>1307</v>
      </c>
      <c r="F149" s="29">
        <v>0.65</v>
      </c>
    </row>
    <row r="150" spans="1:42" x14ac:dyDescent="0.2">
      <c r="A150" s="20"/>
      <c r="B150" s="21" t="s">
        <v>1104</v>
      </c>
      <c r="C150" s="21" t="s">
        <v>1190</v>
      </c>
      <c r="D150" s="42" t="s">
        <v>1308</v>
      </c>
      <c r="E150" s="43"/>
      <c r="F150" s="43"/>
      <c r="G150" s="43"/>
      <c r="H150" s="22">
        <f>SUM(H151:H151)</f>
        <v>0</v>
      </c>
      <c r="I150" s="22">
        <f>SUM(I151:I151)</f>
        <v>0</v>
      </c>
      <c r="J150" s="22">
        <f>H150+I150</f>
        <v>0</v>
      </c>
      <c r="K150" s="15"/>
      <c r="L150" s="22">
        <f>SUM(L151:L151)</f>
        <v>0</v>
      </c>
      <c r="O150" s="22">
        <f>IF(P150="PR",J150,SUM(N151:N151))</f>
        <v>0</v>
      </c>
      <c r="P150" s="15" t="s">
        <v>1629</v>
      </c>
      <c r="Q150" s="22">
        <f>IF(P150="HS",H150,0)</f>
        <v>0</v>
      </c>
      <c r="R150" s="22">
        <f>IF(P150="HS",I150-O150,0)</f>
        <v>0</v>
      </c>
      <c r="S150" s="22">
        <f>IF(P150="PS",H150,0)</f>
        <v>0</v>
      </c>
      <c r="T150" s="22">
        <f>IF(P150="PS",I150-O150,0)</f>
        <v>0</v>
      </c>
      <c r="U150" s="22">
        <f>IF(P150="MP",H150,0)</f>
        <v>0</v>
      </c>
      <c r="V150" s="22">
        <f>IF(P150="MP",I150-O150,0)</f>
        <v>0</v>
      </c>
      <c r="W150" s="22">
        <f>IF(P150="OM",H150,0)</f>
        <v>0</v>
      </c>
      <c r="X150" s="15" t="s">
        <v>1104</v>
      </c>
      <c r="AH150" s="22">
        <f>SUM(Y151:Y151)</f>
        <v>0</v>
      </c>
      <c r="AI150" s="22">
        <f>SUM(Z151:Z151)</f>
        <v>0</v>
      </c>
      <c r="AJ150" s="22">
        <f>SUM(AA151:AA151)</f>
        <v>0</v>
      </c>
    </row>
    <row r="151" spans="1:42" x14ac:dyDescent="0.2">
      <c r="A151" s="23" t="s">
        <v>75</v>
      </c>
      <c r="B151" s="23" t="s">
        <v>1104</v>
      </c>
      <c r="C151" s="23"/>
      <c r="D151" s="23" t="s">
        <v>1308</v>
      </c>
      <c r="E151" s="23"/>
      <c r="F151" s="24">
        <v>1</v>
      </c>
      <c r="G151" s="24">
        <v>0</v>
      </c>
      <c r="H151" s="24">
        <f>ROUND(F151*AD151,2)</f>
        <v>0</v>
      </c>
      <c r="I151" s="24">
        <f>J151-H151</f>
        <v>0</v>
      </c>
      <c r="J151" s="24">
        <f>ROUND(F151*G151,2)</f>
        <v>0</v>
      </c>
      <c r="K151" s="24">
        <v>0</v>
      </c>
      <c r="L151" s="24">
        <f>F151*K151</f>
        <v>0</v>
      </c>
      <c r="M151" s="25" t="s">
        <v>8</v>
      </c>
      <c r="N151" s="24">
        <f>IF(M151="5",I151,0)</f>
        <v>0</v>
      </c>
      <c r="Y151" s="24">
        <f>IF(AC151=0,J151,0)</f>
        <v>0</v>
      </c>
      <c r="Z151" s="24">
        <f>IF(AC151=15,J151,0)</f>
        <v>0</v>
      </c>
      <c r="AA151" s="24">
        <f>IF(AC151=21,J151,0)</f>
        <v>0</v>
      </c>
      <c r="AC151" s="26">
        <v>21</v>
      </c>
      <c r="AD151" s="26">
        <f>G151*0</f>
        <v>0</v>
      </c>
      <c r="AE151" s="26">
        <f>G151*(1-0)</f>
        <v>0</v>
      </c>
      <c r="AL151" s="26">
        <f>F151*AD151</f>
        <v>0</v>
      </c>
      <c r="AM151" s="26">
        <f>F151*AE151</f>
        <v>0</v>
      </c>
      <c r="AN151" s="27" t="s">
        <v>1651</v>
      </c>
      <c r="AO151" s="27" t="s">
        <v>1659</v>
      </c>
      <c r="AP151" s="15" t="s">
        <v>1660</v>
      </c>
    </row>
    <row r="152" spans="1:42" x14ac:dyDescent="0.2">
      <c r="D152" s="28" t="s">
        <v>1243</v>
      </c>
      <c r="F152" s="29">
        <v>1</v>
      </c>
    </row>
    <row r="153" spans="1:42" x14ac:dyDescent="0.2">
      <c r="A153" s="20"/>
      <c r="B153" s="21" t="s">
        <v>1104</v>
      </c>
      <c r="C153" s="21" t="s">
        <v>1191</v>
      </c>
      <c r="D153" s="42" t="s">
        <v>1309</v>
      </c>
      <c r="E153" s="43"/>
      <c r="F153" s="43"/>
      <c r="G153" s="43"/>
      <c r="H153" s="22">
        <f>SUM(H154:H159)</f>
        <v>0</v>
      </c>
      <c r="I153" s="22">
        <f>SUM(I154:I159)</f>
        <v>0</v>
      </c>
      <c r="J153" s="22">
        <f>H153+I153</f>
        <v>0</v>
      </c>
      <c r="K153" s="15"/>
      <c r="L153" s="22">
        <f>SUM(L154:L159)</f>
        <v>0</v>
      </c>
      <c r="O153" s="22">
        <f>IF(P153="PR",J153,SUM(N154:N159))</f>
        <v>0</v>
      </c>
      <c r="P153" s="15" t="s">
        <v>1628</v>
      </c>
      <c r="Q153" s="22">
        <f>IF(P153="HS",H153,0)</f>
        <v>0</v>
      </c>
      <c r="R153" s="22">
        <f>IF(P153="HS",I153-O153,0)</f>
        <v>0</v>
      </c>
      <c r="S153" s="22">
        <f>IF(P153="PS",H153,0)</f>
        <v>0</v>
      </c>
      <c r="T153" s="22">
        <f>IF(P153="PS",I153-O153,0)</f>
        <v>0</v>
      </c>
      <c r="U153" s="22">
        <f>IF(P153="MP",H153,0)</f>
        <v>0</v>
      </c>
      <c r="V153" s="22">
        <f>IF(P153="MP",I153-O153,0)</f>
        <v>0</v>
      </c>
      <c r="W153" s="22">
        <f>IF(P153="OM",H153,0)</f>
        <v>0</v>
      </c>
      <c r="X153" s="15" t="s">
        <v>1104</v>
      </c>
      <c r="AH153" s="22">
        <f>SUM(Y154:Y159)</f>
        <v>0</v>
      </c>
      <c r="AI153" s="22">
        <f>SUM(Z154:Z159)</f>
        <v>0</v>
      </c>
      <c r="AJ153" s="22">
        <f>SUM(AA154:AA159)</f>
        <v>0</v>
      </c>
    </row>
    <row r="154" spans="1:42" x14ac:dyDescent="0.2">
      <c r="A154" s="23" t="s">
        <v>76</v>
      </c>
      <c r="B154" s="23" t="s">
        <v>1104</v>
      </c>
      <c r="C154" s="23" t="s">
        <v>1192</v>
      </c>
      <c r="D154" s="23" t="s">
        <v>1310</v>
      </c>
      <c r="E154" s="23" t="s">
        <v>1602</v>
      </c>
      <c r="F154" s="24">
        <v>1.72</v>
      </c>
      <c r="G154" s="24">
        <v>0</v>
      </c>
      <c r="H154" s="24">
        <f t="shared" ref="H154:H159" si="24">ROUND(F154*AD154,2)</f>
        <v>0</v>
      </c>
      <c r="I154" s="24">
        <f t="shared" ref="I154:I159" si="25">J154-H154</f>
        <v>0</v>
      </c>
      <c r="J154" s="24">
        <f t="shared" ref="J154:J159" si="26">ROUND(F154*G154,2)</f>
        <v>0</v>
      </c>
      <c r="K154" s="24">
        <v>0</v>
      </c>
      <c r="L154" s="24">
        <f t="shared" ref="L154:L159" si="27">F154*K154</f>
        <v>0</v>
      </c>
      <c r="M154" s="25" t="s">
        <v>10</v>
      </c>
      <c r="N154" s="24">
        <f t="shared" ref="N154:N159" si="28">IF(M154="5",I154,0)</f>
        <v>0</v>
      </c>
      <c r="Y154" s="24">
        <f t="shared" ref="Y154:Y159" si="29">IF(AC154=0,J154,0)</f>
        <v>0</v>
      </c>
      <c r="Z154" s="24">
        <f t="shared" ref="Z154:Z159" si="30">IF(AC154=15,J154,0)</f>
        <v>0</v>
      </c>
      <c r="AA154" s="24">
        <f t="shared" ref="AA154:AA159" si="31">IF(AC154=21,J154,0)</f>
        <v>0</v>
      </c>
      <c r="AC154" s="26">
        <v>21</v>
      </c>
      <c r="AD154" s="26">
        <f t="shared" ref="AD154:AD159" si="32">G154*0</f>
        <v>0</v>
      </c>
      <c r="AE154" s="26">
        <f t="shared" ref="AE154:AE159" si="33">G154*(1-0)</f>
        <v>0</v>
      </c>
      <c r="AL154" s="26">
        <f t="shared" ref="AL154:AL159" si="34">F154*AD154</f>
        <v>0</v>
      </c>
      <c r="AM154" s="26">
        <f t="shared" ref="AM154:AM159" si="35">F154*AE154</f>
        <v>0</v>
      </c>
      <c r="AN154" s="27" t="s">
        <v>1652</v>
      </c>
      <c r="AO154" s="27" t="s">
        <v>1659</v>
      </c>
      <c r="AP154" s="15" t="s">
        <v>1660</v>
      </c>
    </row>
    <row r="155" spans="1:42" x14ac:dyDescent="0.2">
      <c r="A155" s="23" t="s">
        <v>77</v>
      </c>
      <c r="B155" s="23" t="s">
        <v>1104</v>
      </c>
      <c r="C155" s="23" t="s">
        <v>1193</v>
      </c>
      <c r="D155" s="23" t="s">
        <v>1311</v>
      </c>
      <c r="E155" s="23" t="s">
        <v>1602</v>
      </c>
      <c r="F155" s="24">
        <v>1.72</v>
      </c>
      <c r="G155" s="24">
        <v>0</v>
      </c>
      <c r="H155" s="24">
        <f t="shared" si="24"/>
        <v>0</v>
      </c>
      <c r="I155" s="24">
        <f t="shared" si="25"/>
        <v>0</v>
      </c>
      <c r="J155" s="24">
        <f t="shared" si="26"/>
        <v>0</v>
      </c>
      <c r="K155" s="24">
        <v>0</v>
      </c>
      <c r="L155" s="24">
        <f t="shared" si="27"/>
        <v>0</v>
      </c>
      <c r="M155" s="25" t="s">
        <v>10</v>
      </c>
      <c r="N155" s="24">
        <f t="shared" si="28"/>
        <v>0</v>
      </c>
      <c r="Y155" s="24">
        <f t="shared" si="29"/>
        <v>0</v>
      </c>
      <c r="Z155" s="24">
        <f t="shared" si="30"/>
        <v>0</v>
      </c>
      <c r="AA155" s="24">
        <f t="shared" si="31"/>
        <v>0</v>
      </c>
      <c r="AC155" s="26">
        <v>21</v>
      </c>
      <c r="AD155" s="26">
        <f t="shared" si="32"/>
        <v>0</v>
      </c>
      <c r="AE155" s="26">
        <f t="shared" si="33"/>
        <v>0</v>
      </c>
      <c r="AL155" s="26">
        <f t="shared" si="34"/>
        <v>0</v>
      </c>
      <c r="AM155" s="26">
        <f t="shared" si="35"/>
        <v>0</v>
      </c>
      <c r="AN155" s="27" t="s">
        <v>1652</v>
      </c>
      <c r="AO155" s="27" t="s">
        <v>1659</v>
      </c>
      <c r="AP155" s="15" t="s">
        <v>1660</v>
      </c>
    </row>
    <row r="156" spans="1:42" x14ac:dyDescent="0.2">
      <c r="A156" s="23" t="s">
        <v>78</v>
      </c>
      <c r="B156" s="23" t="s">
        <v>1104</v>
      </c>
      <c r="C156" s="23" t="s">
        <v>1194</v>
      </c>
      <c r="D156" s="23" t="s">
        <v>1312</v>
      </c>
      <c r="E156" s="23" t="s">
        <v>1602</v>
      </c>
      <c r="F156" s="24">
        <v>1.72</v>
      </c>
      <c r="G156" s="24">
        <v>0</v>
      </c>
      <c r="H156" s="24">
        <f t="shared" si="24"/>
        <v>0</v>
      </c>
      <c r="I156" s="24">
        <f t="shared" si="25"/>
        <v>0</v>
      </c>
      <c r="J156" s="24">
        <f t="shared" si="26"/>
        <v>0</v>
      </c>
      <c r="K156" s="24">
        <v>0</v>
      </c>
      <c r="L156" s="24">
        <f t="shared" si="27"/>
        <v>0</v>
      </c>
      <c r="M156" s="25" t="s">
        <v>10</v>
      </c>
      <c r="N156" s="24">
        <f t="shared" si="28"/>
        <v>0</v>
      </c>
      <c r="Y156" s="24">
        <f t="shared" si="29"/>
        <v>0</v>
      </c>
      <c r="Z156" s="24">
        <f t="shared" si="30"/>
        <v>0</v>
      </c>
      <c r="AA156" s="24">
        <f t="shared" si="31"/>
        <v>0</v>
      </c>
      <c r="AC156" s="26">
        <v>21</v>
      </c>
      <c r="AD156" s="26">
        <f t="shared" si="32"/>
        <v>0</v>
      </c>
      <c r="AE156" s="26">
        <f t="shared" si="33"/>
        <v>0</v>
      </c>
      <c r="AL156" s="26">
        <f t="shared" si="34"/>
        <v>0</v>
      </c>
      <c r="AM156" s="26">
        <f t="shared" si="35"/>
        <v>0</v>
      </c>
      <c r="AN156" s="27" t="s">
        <v>1652</v>
      </c>
      <c r="AO156" s="27" t="s">
        <v>1659</v>
      </c>
      <c r="AP156" s="15" t="s">
        <v>1660</v>
      </c>
    </row>
    <row r="157" spans="1:42" x14ac:dyDescent="0.2">
      <c r="A157" s="23" t="s">
        <v>79</v>
      </c>
      <c r="B157" s="23" t="s">
        <v>1104</v>
      </c>
      <c r="C157" s="23" t="s">
        <v>1195</v>
      </c>
      <c r="D157" s="23" t="s">
        <v>1313</v>
      </c>
      <c r="E157" s="23" t="s">
        <v>1602</v>
      </c>
      <c r="F157" s="24">
        <v>1.72</v>
      </c>
      <c r="G157" s="24">
        <v>0</v>
      </c>
      <c r="H157" s="24">
        <f t="shared" si="24"/>
        <v>0</v>
      </c>
      <c r="I157" s="24">
        <f t="shared" si="25"/>
        <v>0</v>
      </c>
      <c r="J157" s="24">
        <f t="shared" si="26"/>
        <v>0</v>
      </c>
      <c r="K157" s="24">
        <v>0</v>
      </c>
      <c r="L157" s="24">
        <f t="shared" si="27"/>
        <v>0</v>
      </c>
      <c r="M157" s="25" t="s">
        <v>10</v>
      </c>
      <c r="N157" s="24">
        <f t="shared" si="28"/>
        <v>0</v>
      </c>
      <c r="Y157" s="24">
        <f t="shared" si="29"/>
        <v>0</v>
      </c>
      <c r="Z157" s="24">
        <f t="shared" si="30"/>
        <v>0</v>
      </c>
      <c r="AA157" s="24">
        <f t="shared" si="31"/>
        <v>0</v>
      </c>
      <c r="AC157" s="26">
        <v>21</v>
      </c>
      <c r="AD157" s="26">
        <f t="shared" si="32"/>
        <v>0</v>
      </c>
      <c r="AE157" s="26">
        <f t="shared" si="33"/>
        <v>0</v>
      </c>
      <c r="AL157" s="26">
        <f t="shared" si="34"/>
        <v>0</v>
      </c>
      <c r="AM157" s="26">
        <f t="shared" si="35"/>
        <v>0</v>
      </c>
      <c r="AN157" s="27" t="s">
        <v>1652</v>
      </c>
      <c r="AO157" s="27" t="s">
        <v>1659</v>
      </c>
      <c r="AP157" s="15" t="s">
        <v>1660</v>
      </c>
    </row>
    <row r="158" spans="1:42" x14ac:dyDescent="0.2">
      <c r="A158" s="23" t="s">
        <v>80</v>
      </c>
      <c r="B158" s="23" t="s">
        <v>1104</v>
      </c>
      <c r="C158" s="23" t="s">
        <v>1196</v>
      </c>
      <c r="D158" s="23" t="s">
        <v>1314</v>
      </c>
      <c r="E158" s="23" t="s">
        <v>1602</v>
      </c>
      <c r="F158" s="24">
        <v>1.72</v>
      </c>
      <c r="G158" s="24">
        <v>0</v>
      </c>
      <c r="H158" s="24">
        <f t="shared" si="24"/>
        <v>0</v>
      </c>
      <c r="I158" s="24">
        <f t="shared" si="25"/>
        <v>0</v>
      </c>
      <c r="J158" s="24">
        <f t="shared" si="26"/>
        <v>0</v>
      </c>
      <c r="K158" s="24">
        <v>0</v>
      </c>
      <c r="L158" s="24">
        <f t="shared" si="27"/>
        <v>0</v>
      </c>
      <c r="M158" s="25" t="s">
        <v>10</v>
      </c>
      <c r="N158" s="24">
        <f t="shared" si="28"/>
        <v>0</v>
      </c>
      <c r="Y158" s="24">
        <f t="shared" si="29"/>
        <v>0</v>
      </c>
      <c r="Z158" s="24">
        <f t="shared" si="30"/>
        <v>0</v>
      </c>
      <c r="AA158" s="24">
        <f t="shared" si="31"/>
        <v>0</v>
      </c>
      <c r="AC158" s="26">
        <v>21</v>
      </c>
      <c r="AD158" s="26">
        <f t="shared" si="32"/>
        <v>0</v>
      </c>
      <c r="AE158" s="26">
        <f t="shared" si="33"/>
        <v>0</v>
      </c>
      <c r="AL158" s="26">
        <f t="shared" si="34"/>
        <v>0</v>
      </c>
      <c r="AM158" s="26">
        <f t="shared" si="35"/>
        <v>0</v>
      </c>
      <c r="AN158" s="27" t="s">
        <v>1652</v>
      </c>
      <c r="AO158" s="27" t="s">
        <v>1659</v>
      </c>
      <c r="AP158" s="15" t="s">
        <v>1660</v>
      </c>
    </row>
    <row r="159" spans="1:42" x14ac:dyDescent="0.2">
      <c r="A159" s="23" t="s">
        <v>81</v>
      </c>
      <c r="B159" s="23" t="s">
        <v>1104</v>
      </c>
      <c r="C159" s="23" t="s">
        <v>1197</v>
      </c>
      <c r="D159" s="23" t="s">
        <v>1315</v>
      </c>
      <c r="E159" s="23" t="s">
        <v>1602</v>
      </c>
      <c r="F159" s="24">
        <v>1.72</v>
      </c>
      <c r="G159" s="24">
        <v>0</v>
      </c>
      <c r="H159" s="24">
        <f t="shared" si="24"/>
        <v>0</v>
      </c>
      <c r="I159" s="24">
        <f t="shared" si="25"/>
        <v>0</v>
      </c>
      <c r="J159" s="24">
        <f t="shared" si="26"/>
        <v>0</v>
      </c>
      <c r="K159" s="24">
        <v>0</v>
      </c>
      <c r="L159" s="24">
        <f t="shared" si="27"/>
        <v>0</v>
      </c>
      <c r="M159" s="25" t="s">
        <v>10</v>
      </c>
      <c r="N159" s="24">
        <f t="shared" si="28"/>
        <v>0</v>
      </c>
      <c r="Y159" s="24">
        <f t="shared" si="29"/>
        <v>0</v>
      </c>
      <c r="Z159" s="24">
        <f t="shared" si="30"/>
        <v>0</v>
      </c>
      <c r="AA159" s="24">
        <f t="shared" si="31"/>
        <v>0</v>
      </c>
      <c r="AC159" s="26">
        <v>21</v>
      </c>
      <c r="AD159" s="26">
        <f t="shared" si="32"/>
        <v>0</v>
      </c>
      <c r="AE159" s="26">
        <f t="shared" si="33"/>
        <v>0</v>
      </c>
      <c r="AL159" s="26">
        <f t="shared" si="34"/>
        <v>0</v>
      </c>
      <c r="AM159" s="26">
        <f t="shared" si="35"/>
        <v>0</v>
      </c>
      <c r="AN159" s="27" t="s">
        <v>1652</v>
      </c>
      <c r="AO159" s="27" t="s">
        <v>1659</v>
      </c>
      <c r="AP159" s="15" t="s">
        <v>1660</v>
      </c>
    </row>
    <row r="160" spans="1:42" x14ac:dyDescent="0.2">
      <c r="A160" s="20"/>
      <c r="B160" s="21" t="s">
        <v>1105</v>
      </c>
      <c r="C160" s="21"/>
      <c r="D160" s="42" t="s">
        <v>1316</v>
      </c>
      <c r="E160" s="43"/>
      <c r="F160" s="43"/>
      <c r="G160" s="43"/>
      <c r="H160" s="22">
        <f>H161+H166+H169+H172+H183+H196+H199+H232+H242+H266+H271+H282+H290+H298+H301+H303</f>
        <v>0</v>
      </c>
      <c r="I160" s="22">
        <f>I161+I166+I169+I172+I183+I196+I199+I232+I242+I266+I271+I282+I290+I298+I301+I303</f>
        <v>0</v>
      </c>
      <c r="J160" s="22">
        <f>H160+I160</f>
        <v>0</v>
      </c>
      <c r="K160" s="15"/>
      <c r="L160" s="22">
        <f>L161+L166+L169+L172+L183+L196+L199+L232+L242+L266+L271+L282+L290+L298+L301+L303</f>
        <v>3.3879419999999998</v>
      </c>
    </row>
    <row r="161" spans="1:42" x14ac:dyDescent="0.2">
      <c r="A161" s="20"/>
      <c r="B161" s="21" t="s">
        <v>1105</v>
      </c>
      <c r="C161" s="21" t="s">
        <v>37</v>
      </c>
      <c r="D161" s="42" t="s">
        <v>1214</v>
      </c>
      <c r="E161" s="43"/>
      <c r="F161" s="43"/>
      <c r="G161" s="43"/>
      <c r="H161" s="22">
        <f>SUM(H162:H165)</f>
        <v>0</v>
      </c>
      <c r="I161" s="22">
        <f>SUM(I162:I165)</f>
        <v>0</v>
      </c>
      <c r="J161" s="22">
        <f>H161+I161</f>
        <v>0</v>
      </c>
      <c r="K161" s="15"/>
      <c r="L161" s="22">
        <f>SUM(L162:L165)</f>
        <v>6.1462200000000002E-2</v>
      </c>
      <c r="O161" s="22">
        <f>IF(P161="PR",J161,SUM(N162:N165))</f>
        <v>0</v>
      </c>
      <c r="P161" s="15" t="s">
        <v>1626</v>
      </c>
      <c r="Q161" s="22">
        <f>IF(P161="HS",H161,0)</f>
        <v>0</v>
      </c>
      <c r="R161" s="22">
        <f>IF(P161="HS",I161-O161,0)</f>
        <v>0</v>
      </c>
      <c r="S161" s="22">
        <f>IF(P161="PS",H161,0)</f>
        <v>0</v>
      </c>
      <c r="T161" s="22">
        <f>IF(P161="PS",I161-O161,0)</f>
        <v>0</v>
      </c>
      <c r="U161" s="22">
        <f>IF(P161="MP",H161,0)</f>
        <v>0</v>
      </c>
      <c r="V161" s="22">
        <f>IF(P161="MP",I161-O161,0)</f>
        <v>0</v>
      </c>
      <c r="W161" s="22">
        <f>IF(P161="OM",H161,0)</f>
        <v>0</v>
      </c>
      <c r="X161" s="15" t="s">
        <v>1105</v>
      </c>
      <c r="AH161" s="22">
        <f>SUM(Y162:Y165)</f>
        <v>0</v>
      </c>
      <c r="AI161" s="22">
        <f>SUM(Z162:Z165)</f>
        <v>0</v>
      </c>
      <c r="AJ161" s="22">
        <f>SUM(AA162:AA165)</f>
        <v>0</v>
      </c>
    </row>
    <row r="162" spans="1:42" x14ac:dyDescent="0.2">
      <c r="A162" s="23" t="s">
        <v>82</v>
      </c>
      <c r="B162" s="23" t="s">
        <v>1105</v>
      </c>
      <c r="C162" s="23" t="s">
        <v>1120</v>
      </c>
      <c r="D162" s="23" t="s">
        <v>1675</v>
      </c>
      <c r="E162" s="23" t="s">
        <v>1599</v>
      </c>
      <c r="F162" s="24">
        <v>0.02</v>
      </c>
      <c r="G162" s="24">
        <v>0</v>
      </c>
      <c r="H162" s="24">
        <f>ROUND(F162*AD162,2)</f>
        <v>0</v>
      </c>
      <c r="I162" s="24">
        <f>J162-H162</f>
        <v>0</v>
      </c>
      <c r="J162" s="24">
        <f>ROUND(F162*G162,2)</f>
        <v>0</v>
      </c>
      <c r="K162" s="24">
        <v>2.53999</v>
      </c>
      <c r="L162" s="24">
        <f>F162*K162</f>
        <v>5.0799799999999999E-2</v>
      </c>
      <c r="M162" s="25" t="s">
        <v>7</v>
      </c>
      <c r="N162" s="24">
        <f>IF(M162="5",I162,0)</f>
        <v>0</v>
      </c>
      <c r="Y162" s="24">
        <f>IF(AC162=0,J162,0)</f>
        <v>0</v>
      </c>
      <c r="Z162" s="24">
        <f>IF(AC162=15,J162,0)</f>
        <v>0</v>
      </c>
      <c r="AA162" s="24">
        <f>IF(AC162=21,J162,0)</f>
        <v>0</v>
      </c>
      <c r="AC162" s="26">
        <v>21</v>
      </c>
      <c r="AD162" s="26">
        <f>G162*0.813362397820164</f>
        <v>0</v>
      </c>
      <c r="AE162" s="26">
        <f>G162*(1-0.813362397820164)</f>
        <v>0</v>
      </c>
      <c r="AL162" s="26">
        <f>F162*AD162</f>
        <v>0</v>
      </c>
      <c r="AM162" s="26">
        <f>F162*AE162</f>
        <v>0</v>
      </c>
      <c r="AN162" s="27" t="s">
        <v>1637</v>
      </c>
      <c r="AO162" s="27" t="s">
        <v>1653</v>
      </c>
      <c r="AP162" s="15" t="s">
        <v>1661</v>
      </c>
    </row>
    <row r="163" spans="1:42" x14ac:dyDescent="0.2">
      <c r="D163" s="28" t="s">
        <v>1215</v>
      </c>
      <c r="F163" s="29">
        <v>0.02</v>
      </c>
    </row>
    <row r="164" spans="1:42" x14ac:dyDescent="0.2">
      <c r="A164" s="23" t="s">
        <v>83</v>
      </c>
      <c r="B164" s="23" t="s">
        <v>1105</v>
      </c>
      <c r="C164" s="23" t="s">
        <v>1121</v>
      </c>
      <c r="D164" s="23" t="s">
        <v>1216</v>
      </c>
      <c r="E164" s="23" t="s">
        <v>1600</v>
      </c>
      <c r="F164" s="24">
        <v>0.28000000000000003</v>
      </c>
      <c r="G164" s="24">
        <v>0</v>
      </c>
      <c r="H164" s="24">
        <f>ROUND(F164*AD164,2)</f>
        <v>0</v>
      </c>
      <c r="I164" s="24">
        <f>J164-H164</f>
        <v>0</v>
      </c>
      <c r="J164" s="24">
        <f>ROUND(F164*G164,2)</f>
        <v>0</v>
      </c>
      <c r="K164" s="24">
        <v>3.8080000000000003E-2</v>
      </c>
      <c r="L164" s="24">
        <f>F164*K164</f>
        <v>1.0662400000000002E-2</v>
      </c>
      <c r="M164" s="25" t="s">
        <v>7</v>
      </c>
      <c r="N164" s="24">
        <f>IF(M164="5",I164,0)</f>
        <v>0</v>
      </c>
      <c r="Y164" s="24">
        <f>IF(AC164=0,J164,0)</f>
        <v>0</v>
      </c>
      <c r="Z164" s="24">
        <f>IF(AC164=15,J164,0)</f>
        <v>0</v>
      </c>
      <c r="AA164" s="24">
        <f>IF(AC164=21,J164,0)</f>
        <v>0</v>
      </c>
      <c r="AC164" s="26">
        <v>21</v>
      </c>
      <c r="AD164" s="26">
        <f>G164*0.555284552845528</f>
        <v>0</v>
      </c>
      <c r="AE164" s="26">
        <f>G164*(1-0.555284552845528)</f>
        <v>0</v>
      </c>
      <c r="AL164" s="26">
        <f>F164*AD164</f>
        <v>0</v>
      </c>
      <c r="AM164" s="26">
        <f>F164*AE164</f>
        <v>0</v>
      </c>
      <c r="AN164" s="27" t="s">
        <v>1637</v>
      </c>
      <c r="AO164" s="27" t="s">
        <v>1653</v>
      </c>
      <c r="AP164" s="15" t="s">
        <v>1661</v>
      </c>
    </row>
    <row r="165" spans="1:42" x14ac:dyDescent="0.2">
      <c r="D165" s="28" t="s">
        <v>1217</v>
      </c>
      <c r="F165" s="29">
        <v>0.28000000000000003</v>
      </c>
    </row>
    <row r="166" spans="1:42" x14ac:dyDescent="0.2">
      <c r="A166" s="20"/>
      <c r="B166" s="21" t="s">
        <v>1105</v>
      </c>
      <c r="C166" s="21" t="s">
        <v>38</v>
      </c>
      <c r="D166" s="42" t="s">
        <v>1218</v>
      </c>
      <c r="E166" s="43"/>
      <c r="F166" s="43"/>
      <c r="G166" s="43"/>
      <c r="H166" s="22">
        <f>SUM(H167:H167)</f>
        <v>0</v>
      </c>
      <c r="I166" s="22">
        <f>SUM(I167:I167)</f>
        <v>0</v>
      </c>
      <c r="J166" s="22">
        <f>H166+I166</f>
        <v>0</v>
      </c>
      <c r="K166" s="15"/>
      <c r="L166" s="22">
        <f>SUM(L167:L167)</f>
        <v>0.12659999999999999</v>
      </c>
      <c r="O166" s="22">
        <f>IF(P166="PR",J166,SUM(N167:N167))</f>
        <v>0</v>
      </c>
      <c r="P166" s="15" t="s">
        <v>1626</v>
      </c>
      <c r="Q166" s="22">
        <f>IF(P166="HS",H166,0)</f>
        <v>0</v>
      </c>
      <c r="R166" s="22">
        <f>IF(P166="HS",I166-O166,0)</f>
        <v>0</v>
      </c>
      <c r="S166" s="22">
        <f>IF(P166="PS",H166,0)</f>
        <v>0</v>
      </c>
      <c r="T166" s="22">
        <f>IF(P166="PS",I166-O166,0)</f>
        <v>0</v>
      </c>
      <c r="U166" s="22">
        <f>IF(P166="MP",H166,0)</f>
        <v>0</v>
      </c>
      <c r="V166" s="22">
        <f>IF(P166="MP",I166-O166,0)</f>
        <v>0</v>
      </c>
      <c r="W166" s="22">
        <f>IF(P166="OM",H166,0)</f>
        <v>0</v>
      </c>
      <c r="X166" s="15" t="s">
        <v>1105</v>
      </c>
      <c r="AH166" s="22">
        <f>SUM(Y167:Y167)</f>
        <v>0</v>
      </c>
      <c r="AI166" s="22">
        <f>SUM(Z167:Z167)</f>
        <v>0</v>
      </c>
      <c r="AJ166" s="22">
        <f>SUM(AA167:AA167)</f>
        <v>0</v>
      </c>
    </row>
    <row r="167" spans="1:42" x14ac:dyDescent="0.2">
      <c r="A167" s="23" t="s">
        <v>84</v>
      </c>
      <c r="B167" s="23" t="s">
        <v>1105</v>
      </c>
      <c r="C167" s="23" t="s">
        <v>1122</v>
      </c>
      <c r="D167" s="23" t="s">
        <v>1686</v>
      </c>
      <c r="E167" s="23" t="s">
        <v>1600</v>
      </c>
      <c r="F167" s="24">
        <v>1.2</v>
      </c>
      <c r="G167" s="24">
        <v>0</v>
      </c>
      <c r="H167" s="24">
        <f>ROUND(F167*AD167,2)</f>
        <v>0</v>
      </c>
      <c r="I167" s="24">
        <f>J167-H167</f>
        <v>0</v>
      </c>
      <c r="J167" s="24">
        <f>ROUND(F167*G167,2)</f>
        <v>0</v>
      </c>
      <c r="K167" s="24">
        <v>0.1055</v>
      </c>
      <c r="L167" s="24">
        <f>F167*K167</f>
        <v>0.12659999999999999</v>
      </c>
      <c r="M167" s="25" t="s">
        <v>7</v>
      </c>
      <c r="N167" s="24">
        <f>IF(M167="5",I167,0)</f>
        <v>0</v>
      </c>
      <c r="Y167" s="24">
        <f>IF(AC167=0,J167,0)</f>
        <v>0</v>
      </c>
      <c r="Z167" s="24">
        <f>IF(AC167=15,J167,0)</f>
        <v>0</v>
      </c>
      <c r="AA167" s="24">
        <f>IF(AC167=21,J167,0)</f>
        <v>0</v>
      </c>
      <c r="AC167" s="26">
        <v>21</v>
      </c>
      <c r="AD167" s="26">
        <f>G167*0.853314527503526</f>
        <v>0</v>
      </c>
      <c r="AE167" s="26">
        <f>G167*(1-0.853314527503526)</f>
        <v>0</v>
      </c>
      <c r="AL167" s="26">
        <f>F167*AD167</f>
        <v>0</v>
      </c>
      <c r="AM167" s="26">
        <f>F167*AE167</f>
        <v>0</v>
      </c>
      <c r="AN167" s="27" t="s">
        <v>1638</v>
      </c>
      <c r="AO167" s="27" t="s">
        <v>1653</v>
      </c>
      <c r="AP167" s="15" t="s">
        <v>1661</v>
      </c>
    </row>
    <row r="168" spans="1:42" x14ac:dyDescent="0.2">
      <c r="D168" s="28" t="s">
        <v>1219</v>
      </c>
      <c r="F168" s="29">
        <v>1.2</v>
      </c>
    </row>
    <row r="169" spans="1:42" x14ac:dyDescent="0.2">
      <c r="A169" s="20"/>
      <c r="B169" s="21" t="s">
        <v>1105</v>
      </c>
      <c r="C169" s="21" t="s">
        <v>41</v>
      </c>
      <c r="D169" s="42" t="s">
        <v>1220</v>
      </c>
      <c r="E169" s="43"/>
      <c r="F169" s="43"/>
      <c r="G169" s="43"/>
      <c r="H169" s="22">
        <f>SUM(H170:H170)</f>
        <v>0</v>
      </c>
      <c r="I169" s="22">
        <f>SUM(I170:I170)</f>
        <v>0</v>
      </c>
      <c r="J169" s="22">
        <f>H169+I169</f>
        <v>0</v>
      </c>
      <c r="K169" s="15"/>
      <c r="L169" s="22">
        <f>SUM(L170:L170)</f>
        <v>0.10322999999999999</v>
      </c>
      <c r="O169" s="22">
        <f>IF(P169="PR",J169,SUM(N170:N170))</f>
        <v>0</v>
      </c>
      <c r="P169" s="15" t="s">
        <v>1626</v>
      </c>
      <c r="Q169" s="22">
        <f>IF(P169="HS",H169,0)</f>
        <v>0</v>
      </c>
      <c r="R169" s="22">
        <f>IF(P169="HS",I169-O169,0)</f>
        <v>0</v>
      </c>
      <c r="S169" s="22">
        <f>IF(P169="PS",H169,0)</f>
        <v>0</v>
      </c>
      <c r="T169" s="22">
        <f>IF(P169="PS",I169-O169,0)</f>
        <v>0</v>
      </c>
      <c r="U169" s="22">
        <f>IF(P169="MP",H169,0)</f>
        <v>0</v>
      </c>
      <c r="V169" s="22">
        <f>IF(P169="MP",I169-O169,0)</f>
        <v>0</v>
      </c>
      <c r="W169" s="22">
        <f>IF(P169="OM",H169,0)</f>
        <v>0</v>
      </c>
      <c r="X169" s="15" t="s">
        <v>1105</v>
      </c>
      <c r="AH169" s="22">
        <f>SUM(Y170:Y170)</f>
        <v>0</v>
      </c>
      <c r="AI169" s="22">
        <f>SUM(Z170:Z170)</f>
        <v>0</v>
      </c>
      <c r="AJ169" s="22">
        <f>SUM(AA170:AA170)</f>
        <v>0</v>
      </c>
    </row>
    <row r="170" spans="1:42" x14ac:dyDescent="0.2">
      <c r="A170" s="23" t="s">
        <v>85</v>
      </c>
      <c r="B170" s="23" t="s">
        <v>1105</v>
      </c>
      <c r="C170" s="23" t="s">
        <v>1123</v>
      </c>
      <c r="D170" s="23" t="s">
        <v>1221</v>
      </c>
      <c r="E170" s="23" t="s">
        <v>1600</v>
      </c>
      <c r="F170" s="24">
        <v>5.55</v>
      </c>
      <c r="G170" s="24">
        <v>0</v>
      </c>
      <c r="H170" s="24">
        <f>ROUND(F170*AD170,2)</f>
        <v>0</v>
      </c>
      <c r="I170" s="24">
        <f>J170-H170</f>
        <v>0</v>
      </c>
      <c r="J170" s="24">
        <f>ROUND(F170*G170,2)</f>
        <v>0</v>
      </c>
      <c r="K170" s="24">
        <v>1.8599999999999998E-2</v>
      </c>
      <c r="L170" s="24">
        <f>F170*K170</f>
        <v>0.10322999999999999</v>
      </c>
      <c r="M170" s="25" t="s">
        <v>7</v>
      </c>
      <c r="N170" s="24">
        <f>IF(M170="5",I170,0)</f>
        <v>0</v>
      </c>
      <c r="Y170" s="24">
        <f>IF(AC170=0,J170,0)</f>
        <v>0</v>
      </c>
      <c r="Z170" s="24">
        <f>IF(AC170=15,J170,0)</f>
        <v>0</v>
      </c>
      <c r="AA170" s="24">
        <f>IF(AC170=21,J170,0)</f>
        <v>0</v>
      </c>
      <c r="AC170" s="26">
        <v>21</v>
      </c>
      <c r="AD170" s="26">
        <f>G170*0.563277249451353</f>
        <v>0</v>
      </c>
      <c r="AE170" s="26">
        <f>G170*(1-0.563277249451353)</f>
        <v>0</v>
      </c>
      <c r="AL170" s="26">
        <f>F170*AD170</f>
        <v>0</v>
      </c>
      <c r="AM170" s="26">
        <f>F170*AE170</f>
        <v>0</v>
      </c>
      <c r="AN170" s="27" t="s">
        <v>1639</v>
      </c>
      <c r="AO170" s="27" t="s">
        <v>1653</v>
      </c>
      <c r="AP170" s="15" t="s">
        <v>1661</v>
      </c>
    </row>
    <row r="171" spans="1:42" x14ac:dyDescent="0.2">
      <c r="D171" s="28" t="s">
        <v>1317</v>
      </c>
      <c r="F171" s="29">
        <v>5.55</v>
      </c>
    </row>
    <row r="172" spans="1:42" x14ac:dyDescent="0.2">
      <c r="A172" s="20"/>
      <c r="B172" s="21" t="s">
        <v>1105</v>
      </c>
      <c r="C172" s="21" t="s">
        <v>66</v>
      </c>
      <c r="D172" s="42" t="s">
        <v>1223</v>
      </c>
      <c r="E172" s="43"/>
      <c r="F172" s="43"/>
      <c r="G172" s="43"/>
      <c r="H172" s="22">
        <f>SUM(H173:H181)</f>
        <v>0</v>
      </c>
      <c r="I172" s="22">
        <f>SUM(I173:I181)</f>
        <v>0</v>
      </c>
      <c r="J172" s="22">
        <f>H172+I172</f>
        <v>0</v>
      </c>
      <c r="K172" s="15"/>
      <c r="L172" s="22">
        <f>SUM(L173:L181)</f>
        <v>0.4828498</v>
      </c>
      <c r="O172" s="22">
        <f>IF(P172="PR",J172,SUM(N173:N181))</f>
        <v>0</v>
      </c>
      <c r="P172" s="15" t="s">
        <v>1626</v>
      </c>
      <c r="Q172" s="22">
        <f>IF(P172="HS",H172,0)</f>
        <v>0</v>
      </c>
      <c r="R172" s="22">
        <f>IF(P172="HS",I172-O172,0)</f>
        <v>0</v>
      </c>
      <c r="S172" s="22">
        <f>IF(P172="PS",H172,0)</f>
        <v>0</v>
      </c>
      <c r="T172" s="22">
        <f>IF(P172="PS",I172-O172,0)</f>
        <v>0</v>
      </c>
      <c r="U172" s="22">
        <f>IF(P172="MP",H172,0)</f>
        <v>0</v>
      </c>
      <c r="V172" s="22">
        <f>IF(P172="MP",I172-O172,0)</f>
        <v>0</v>
      </c>
      <c r="W172" s="22">
        <f>IF(P172="OM",H172,0)</f>
        <v>0</v>
      </c>
      <c r="X172" s="15" t="s">
        <v>1105</v>
      </c>
      <c r="AH172" s="22">
        <f>SUM(Y173:Y181)</f>
        <v>0</v>
      </c>
      <c r="AI172" s="22">
        <f>SUM(Z173:Z181)</f>
        <v>0</v>
      </c>
      <c r="AJ172" s="22">
        <f>SUM(AA173:AA181)</f>
        <v>0</v>
      </c>
    </row>
    <row r="173" spans="1:42" x14ac:dyDescent="0.2">
      <c r="A173" s="23" t="s">
        <v>86</v>
      </c>
      <c r="B173" s="23" t="s">
        <v>1105</v>
      </c>
      <c r="C173" s="23" t="s">
        <v>1124</v>
      </c>
      <c r="D173" s="23" t="s">
        <v>1676</v>
      </c>
      <c r="E173" s="23" t="s">
        <v>1599</v>
      </c>
      <c r="F173" s="24">
        <v>0.11</v>
      </c>
      <c r="G173" s="24">
        <v>0</v>
      </c>
      <c r="H173" s="24">
        <f>ROUND(F173*AD173,2)</f>
        <v>0</v>
      </c>
      <c r="I173" s="24">
        <f>J173-H173</f>
        <v>0</v>
      </c>
      <c r="J173" s="24">
        <f>ROUND(F173*G173,2)</f>
        <v>0</v>
      </c>
      <c r="K173" s="24">
        <v>2.5249999999999999</v>
      </c>
      <c r="L173" s="24">
        <f>F173*K173</f>
        <v>0.27775</v>
      </c>
      <c r="M173" s="25" t="s">
        <v>7</v>
      </c>
      <c r="N173" s="24">
        <f>IF(M173="5",I173,0)</f>
        <v>0</v>
      </c>
      <c r="Y173" s="24">
        <f>IF(AC173=0,J173,0)</f>
        <v>0</v>
      </c>
      <c r="Z173" s="24">
        <f>IF(AC173=15,J173,0)</f>
        <v>0</v>
      </c>
      <c r="AA173" s="24">
        <f>IF(AC173=21,J173,0)</f>
        <v>0</v>
      </c>
      <c r="AC173" s="26">
        <v>21</v>
      </c>
      <c r="AD173" s="26">
        <f>G173*0.859082802547771</f>
        <v>0</v>
      </c>
      <c r="AE173" s="26">
        <f>G173*(1-0.859082802547771)</f>
        <v>0</v>
      </c>
      <c r="AL173" s="26">
        <f>F173*AD173</f>
        <v>0</v>
      </c>
      <c r="AM173" s="26">
        <f>F173*AE173</f>
        <v>0</v>
      </c>
      <c r="AN173" s="27" t="s">
        <v>1640</v>
      </c>
      <c r="AO173" s="27" t="s">
        <v>1654</v>
      </c>
      <c r="AP173" s="15" t="s">
        <v>1661</v>
      </c>
    </row>
    <row r="174" spans="1:42" x14ac:dyDescent="0.2">
      <c r="D174" s="28" t="s">
        <v>1224</v>
      </c>
      <c r="F174" s="29">
        <v>0.11</v>
      </c>
    </row>
    <row r="175" spans="1:42" x14ac:dyDescent="0.2">
      <c r="A175" s="23" t="s">
        <v>87</v>
      </c>
      <c r="B175" s="23" t="s">
        <v>1105</v>
      </c>
      <c r="C175" s="23" t="s">
        <v>1125</v>
      </c>
      <c r="D175" s="23" t="s">
        <v>1225</v>
      </c>
      <c r="E175" s="23" t="s">
        <v>1600</v>
      </c>
      <c r="F175" s="24">
        <v>0.12</v>
      </c>
      <c r="G175" s="24">
        <v>0</v>
      </c>
      <c r="H175" s="24">
        <f>ROUND(F175*AD175,2)</f>
        <v>0</v>
      </c>
      <c r="I175" s="24">
        <f>J175-H175</f>
        <v>0</v>
      </c>
      <c r="J175" s="24">
        <f>ROUND(F175*G175,2)</f>
        <v>0</v>
      </c>
      <c r="K175" s="24">
        <v>1.41E-2</v>
      </c>
      <c r="L175" s="24">
        <f>F175*K175</f>
        <v>1.6919999999999999E-3</v>
      </c>
      <c r="M175" s="25" t="s">
        <v>7</v>
      </c>
      <c r="N175" s="24">
        <f>IF(M175="5",I175,0)</f>
        <v>0</v>
      </c>
      <c r="Y175" s="24">
        <f>IF(AC175=0,J175,0)</f>
        <v>0</v>
      </c>
      <c r="Z175" s="24">
        <f>IF(AC175=15,J175,0)</f>
        <v>0</v>
      </c>
      <c r="AA175" s="24">
        <f>IF(AC175=21,J175,0)</f>
        <v>0</v>
      </c>
      <c r="AC175" s="26">
        <v>21</v>
      </c>
      <c r="AD175" s="26">
        <f>G175*0.637948717948718</f>
        <v>0</v>
      </c>
      <c r="AE175" s="26">
        <f>G175*(1-0.637948717948718)</f>
        <v>0</v>
      </c>
      <c r="AL175" s="26">
        <f>F175*AD175</f>
        <v>0</v>
      </c>
      <c r="AM175" s="26">
        <f>F175*AE175</f>
        <v>0</v>
      </c>
      <c r="AN175" s="27" t="s">
        <v>1640</v>
      </c>
      <c r="AO175" s="27" t="s">
        <v>1654</v>
      </c>
      <c r="AP175" s="15" t="s">
        <v>1661</v>
      </c>
    </row>
    <row r="176" spans="1:42" x14ac:dyDescent="0.2">
      <c r="D176" s="28" t="s">
        <v>1226</v>
      </c>
      <c r="F176" s="29">
        <v>0.12</v>
      </c>
    </row>
    <row r="177" spans="1:42" x14ac:dyDescent="0.2">
      <c r="A177" s="23" t="s">
        <v>88</v>
      </c>
      <c r="B177" s="23" t="s">
        <v>1105</v>
      </c>
      <c r="C177" s="23" t="s">
        <v>1126</v>
      </c>
      <c r="D177" s="23" t="s">
        <v>1227</v>
      </c>
      <c r="E177" s="23" t="s">
        <v>1600</v>
      </c>
      <c r="F177" s="24">
        <v>0.12</v>
      </c>
      <c r="G177" s="24">
        <v>0</v>
      </c>
      <c r="H177" s="24">
        <f>ROUND(F177*AD177,2)</f>
        <v>0</v>
      </c>
      <c r="I177" s="24">
        <f>J177-H177</f>
        <v>0</v>
      </c>
      <c r="J177" s="24">
        <f>ROUND(F177*G177,2)</f>
        <v>0</v>
      </c>
      <c r="K177" s="24">
        <v>0</v>
      </c>
      <c r="L177" s="24">
        <f>F177*K177</f>
        <v>0</v>
      </c>
      <c r="M177" s="25" t="s">
        <v>7</v>
      </c>
      <c r="N177" s="24">
        <f>IF(M177="5",I177,0)</f>
        <v>0</v>
      </c>
      <c r="Y177" s="24">
        <f>IF(AC177=0,J177,0)</f>
        <v>0</v>
      </c>
      <c r="Z177" s="24">
        <f>IF(AC177=15,J177,0)</f>
        <v>0</v>
      </c>
      <c r="AA177" s="24">
        <f>IF(AC177=21,J177,0)</f>
        <v>0</v>
      </c>
      <c r="AC177" s="26">
        <v>21</v>
      </c>
      <c r="AD177" s="26">
        <f>G177*0</f>
        <v>0</v>
      </c>
      <c r="AE177" s="26">
        <f>G177*(1-0)</f>
        <v>0</v>
      </c>
      <c r="AL177" s="26">
        <f>F177*AD177</f>
        <v>0</v>
      </c>
      <c r="AM177" s="26">
        <f>F177*AE177</f>
        <v>0</v>
      </c>
      <c r="AN177" s="27" t="s">
        <v>1640</v>
      </c>
      <c r="AO177" s="27" t="s">
        <v>1654</v>
      </c>
      <c r="AP177" s="15" t="s">
        <v>1661</v>
      </c>
    </row>
    <row r="178" spans="1:42" x14ac:dyDescent="0.2">
      <c r="D178" s="28" t="s">
        <v>1228</v>
      </c>
      <c r="F178" s="29">
        <v>0.12</v>
      </c>
    </row>
    <row r="179" spans="1:42" x14ac:dyDescent="0.2">
      <c r="A179" s="23" t="s">
        <v>89</v>
      </c>
      <c r="B179" s="23" t="s">
        <v>1105</v>
      </c>
      <c r="C179" s="23" t="s">
        <v>1127</v>
      </c>
      <c r="D179" s="23" t="s">
        <v>1229</v>
      </c>
      <c r="E179" s="23" t="s">
        <v>1600</v>
      </c>
      <c r="F179" s="24">
        <v>5.43</v>
      </c>
      <c r="G179" s="24">
        <v>0</v>
      </c>
      <c r="H179" s="24">
        <f>ROUND(F179*AD179,2)</f>
        <v>0</v>
      </c>
      <c r="I179" s="24">
        <f>J179-H179</f>
        <v>0</v>
      </c>
      <c r="J179" s="24">
        <f>ROUND(F179*G179,2)</f>
        <v>0</v>
      </c>
      <c r="K179" s="24">
        <v>3.415E-2</v>
      </c>
      <c r="L179" s="24">
        <f>F179*K179</f>
        <v>0.1854345</v>
      </c>
      <c r="M179" s="25" t="s">
        <v>7</v>
      </c>
      <c r="N179" s="24">
        <f>IF(M179="5",I179,0)</f>
        <v>0</v>
      </c>
      <c r="Y179" s="24">
        <f>IF(AC179=0,J179,0)</f>
        <v>0</v>
      </c>
      <c r="Z179" s="24">
        <f>IF(AC179=15,J179,0)</f>
        <v>0</v>
      </c>
      <c r="AA179" s="24">
        <f>IF(AC179=21,J179,0)</f>
        <v>0</v>
      </c>
      <c r="AC179" s="26">
        <v>21</v>
      </c>
      <c r="AD179" s="26">
        <f>G179*0.841828478964401</f>
        <v>0</v>
      </c>
      <c r="AE179" s="26">
        <f>G179*(1-0.841828478964401)</f>
        <v>0</v>
      </c>
      <c r="AL179" s="26">
        <f>F179*AD179</f>
        <v>0</v>
      </c>
      <c r="AM179" s="26">
        <f>F179*AE179</f>
        <v>0</v>
      </c>
      <c r="AN179" s="27" t="s">
        <v>1640</v>
      </c>
      <c r="AO179" s="27" t="s">
        <v>1654</v>
      </c>
      <c r="AP179" s="15" t="s">
        <v>1661</v>
      </c>
    </row>
    <row r="180" spans="1:42" x14ac:dyDescent="0.2">
      <c r="D180" s="28" t="s">
        <v>1318</v>
      </c>
      <c r="F180" s="29">
        <v>5.43</v>
      </c>
    </row>
    <row r="181" spans="1:42" x14ac:dyDescent="0.2">
      <c r="A181" s="23" t="s">
        <v>90</v>
      </c>
      <c r="B181" s="23" t="s">
        <v>1105</v>
      </c>
      <c r="C181" s="23" t="s">
        <v>1128</v>
      </c>
      <c r="D181" s="23" t="s">
        <v>1705</v>
      </c>
      <c r="E181" s="23" t="s">
        <v>1600</v>
      </c>
      <c r="F181" s="24">
        <v>5.43</v>
      </c>
      <c r="G181" s="24">
        <v>0</v>
      </c>
      <c r="H181" s="24">
        <f>ROUND(F181*AD181,2)</f>
        <v>0</v>
      </c>
      <c r="I181" s="24">
        <f>J181-H181</f>
        <v>0</v>
      </c>
      <c r="J181" s="24">
        <f>ROUND(F181*G181,2)</f>
        <v>0</v>
      </c>
      <c r="K181" s="24">
        <v>3.31E-3</v>
      </c>
      <c r="L181" s="24">
        <f>F181*K181</f>
        <v>1.7973299999999998E-2</v>
      </c>
      <c r="M181" s="25" t="s">
        <v>7</v>
      </c>
      <c r="N181" s="24">
        <f>IF(M181="5",I181,0)</f>
        <v>0</v>
      </c>
      <c r="Y181" s="24">
        <f>IF(AC181=0,J181,0)</f>
        <v>0</v>
      </c>
      <c r="Z181" s="24">
        <f>IF(AC181=15,J181,0)</f>
        <v>0</v>
      </c>
      <c r="AA181" s="24">
        <f>IF(AC181=21,J181,0)</f>
        <v>0</v>
      </c>
      <c r="AC181" s="26">
        <v>21</v>
      </c>
      <c r="AD181" s="26">
        <f>G181*0.752032520325203</f>
        <v>0</v>
      </c>
      <c r="AE181" s="26">
        <f>G181*(1-0.752032520325203)</f>
        <v>0</v>
      </c>
      <c r="AL181" s="26">
        <f>F181*AD181</f>
        <v>0</v>
      </c>
      <c r="AM181" s="26">
        <f>F181*AE181</f>
        <v>0</v>
      </c>
      <c r="AN181" s="27" t="s">
        <v>1640</v>
      </c>
      <c r="AO181" s="27" t="s">
        <v>1654</v>
      </c>
      <c r="AP181" s="15" t="s">
        <v>1661</v>
      </c>
    </row>
    <row r="182" spans="1:42" x14ac:dyDescent="0.2">
      <c r="D182" s="28" t="s">
        <v>1318</v>
      </c>
      <c r="F182" s="29">
        <v>5.43</v>
      </c>
    </row>
    <row r="183" spans="1:42" x14ac:dyDescent="0.2">
      <c r="A183" s="20"/>
      <c r="B183" s="21" t="s">
        <v>1105</v>
      </c>
      <c r="C183" s="21" t="s">
        <v>696</v>
      </c>
      <c r="D183" s="42" t="s">
        <v>1231</v>
      </c>
      <c r="E183" s="43"/>
      <c r="F183" s="43"/>
      <c r="G183" s="43"/>
      <c r="H183" s="22">
        <f>SUM(H184:H194)</f>
        <v>0</v>
      </c>
      <c r="I183" s="22">
        <f>SUM(I184:I194)</f>
        <v>0</v>
      </c>
      <c r="J183" s="22">
        <f>H183+I183</f>
        <v>0</v>
      </c>
      <c r="K183" s="15"/>
      <c r="L183" s="22">
        <f>SUM(L184:L194)</f>
        <v>1.2584100000000001E-2</v>
      </c>
      <c r="O183" s="22">
        <f>IF(P183="PR",J183,SUM(N184:N194))</f>
        <v>0</v>
      </c>
      <c r="P183" s="15" t="s">
        <v>1627</v>
      </c>
      <c r="Q183" s="22">
        <f>IF(P183="HS",H183,0)</f>
        <v>0</v>
      </c>
      <c r="R183" s="22">
        <f>IF(P183="HS",I183-O183,0)</f>
        <v>0</v>
      </c>
      <c r="S183" s="22">
        <f>IF(P183="PS",H183,0)</f>
        <v>0</v>
      </c>
      <c r="T183" s="22">
        <f>IF(P183="PS",I183-O183,0)</f>
        <v>0</v>
      </c>
      <c r="U183" s="22">
        <f>IF(P183="MP",H183,0)</f>
        <v>0</v>
      </c>
      <c r="V183" s="22">
        <f>IF(P183="MP",I183-O183,0)</f>
        <v>0</v>
      </c>
      <c r="W183" s="22">
        <f>IF(P183="OM",H183,0)</f>
        <v>0</v>
      </c>
      <c r="X183" s="15" t="s">
        <v>1105</v>
      </c>
      <c r="AH183" s="22">
        <f>SUM(Y184:Y194)</f>
        <v>0</v>
      </c>
      <c r="AI183" s="22">
        <f>SUM(Z184:Z194)</f>
        <v>0</v>
      </c>
      <c r="AJ183" s="22">
        <f>SUM(AA184:AA194)</f>
        <v>0</v>
      </c>
    </row>
    <row r="184" spans="1:42" x14ac:dyDescent="0.2">
      <c r="A184" s="23" t="s">
        <v>91</v>
      </c>
      <c r="B184" s="23" t="s">
        <v>1105</v>
      </c>
      <c r="C184" s="23" t="s">
        <v>1129</v>
      </c>
      <c r="D184" s="23" t="s">
        <v>1706</v>
      </c>
      <c r="E184" s="23" t="s">
        <v>1600</v>
      </c>
      <c r="F184" s="24">
        <v>6.51</v>
      </c>
      <c r="G184" s="24">
        <v>0</v>
      </c>
      <c r="H184" s="24">
        <f>ROUND(F184*AD184,2)</f>
        <v>0</v>
      </c>
      <c r="I184" s="24">
        <f>J184-H184</f>
        <v>0</v>
      </c>
      <c r="J184" s="24">
        <f>ROUND(F184*G184,2)</f>
        <v>0</v>
      </c>
      <c r="K184" s="24">
        <v>5.6999999999999998E-4</v>
      </c>
      <c r="L184" s="24">
        <f>F184*K184</f>
        <v>3.7106999999999999E-3</v>
      </c>
      <c r="M184" s="25" t="s">
        <v>7</v>
      </c>
      <c r="N184" s="24">
        <f>IF(M184="5",I184,0)</f>
        <v>0</v>
      </c>
      <c r="Y184" s="24">
        <f>IF(AC184=0,J184,0)</f>
        <v>0</v>
      </c>
      <c r="Z184" s="24">
        <f>IF(AC184=15,J184,0)</f>
        <v>0</v>
      </c>
      <c r="AA184" s="24">
        <f>IF(AC184=21,J184,0)</f>
        <v>0</v>
      </c>
      <c r="AC184" s="26">
        <v>21</v>
      </c>
      <c r="AD184" s="26">
        <f>G184*0.805751492132393</f>
        <v>0</v>
      </c>
      <c r="AE184" s="26">
        <f>G184*(1-0.805751492132393)</f>
        <v>0</v>
      </c>
      <c r="AL184" s="26">
        <f>F184*AD184</f>
        <v>0</v>
      </c>
      <c r="AM184" s="26">
        <f>F184*AE184</f>
        <v>0</v>
      </c>
      <c r="AN184" s="27" t="s">
        <v>1641</v>
      </c>
      <c r="AO184" s="27" t="s">
        <v>1655</v>
      </c>
      <c r="AP184" s="15" t="s">
        <v>1661</v>
      </c>
    </row>
    <row r="185" spans="1:42" x14ac:dyDescent="0.2">
      <c r="D185" s="28" t="s">
        <v>1319</v>
      </c>
      <c r="F185" s="29">
        <v>6.51</v>
      </c>
    </row>
    <row r="186" spans="1:42" x14ac:dyDescent="0.2">
      <c r="A186" s="23" t="s">
        <v>92</v>
      </c>
      <c r="B186" s="23" t="s">
        <v>1105</v>
      </c>
      <c r="C186" s="23" t="s">
        <v>1130</v>
      </c>
      <c r="D186" s="23" t="s">
        <v>1689</v>
      </c>
      <c r="E186" s="23" t="s">
        <v>1600</v>
      </c>
      <c r="F186" s="24">
        <v>6.51</v>
      </c>
      <c r="G186" s="24">
        <v>0</v>
      </c>
      <c r="H186" s="24">
        <f>ROUND(F186*AD186,2)</f>
        <v>0</v>
      </c>
      <c r="I186" s="24">
        <f>J186-H186</f>
        <v>0</v>
      </c>
      <c r="J186" s="24">
        <f>ROUND(F186*G186,2)</f>
        <v>0</v>
      </c>
      <c r="K186" s="24">
        <v>7.3999999999999999E-4</v>
      </c>
      <c r="L186" s="24">
        <f>F186*K186</f>
        <v>4.8173999999999995E-3</v>
      </c>
      <c r="M186" s="25" t="s">
        <v>7</v>
      </c>
      <c r="N186" s="24">
        <f>IF(M186="5",I186,0)</f>
        <v>0</v>
      </c>
      <c r="Y186" s="24">
        <f>IF(AC186=0,J186,0)</f>
        <v>0</v>
      </c>
      <c r="Z186" s="24">
        <f>IF(AC186=15,J186,0)</f>
        <v>0</v>
      </c>
      <c r="AA186" s="24">
        <f>IF(AC186=21,J186,0)</f>
        <v>0</v>
      </c>
      <c r="AC186" s="26">
        <v>21</v>
      </c>
      <c r="AD186" s="26">
        <f>G186*0.750758341759353</f>
        <v>0</v>
      </c>
      <c r="AE186" s="26">
        <f>G186*(1-0.750758341759353)</f>
        <v>0</v>
      </c>
      <c r="AL186" s="26">
        <f>F186*AD186</f>
        <v>0</v>
      </c>
      <c r="AM186" s="26">
        <f>F186*AE186</f>
        <v>0</v>
      </c>
      <c r="AN186" s="27" t="s">
        <v>1641</v>
      </c>
      <c r="AO186" s="27" t="s">
        <v>1655</v>
      </c>
      <c r="AP186" s="15" t="s">
        <v>1661</v>
      </c>
    </row>
    <row r="187" spans="1:42" x14ac:dyDescent="0.2">
      <c r="D187" s="28" t="s">
        <v>1235</v>
      </c>
      <c r="F187" s="29">
        <v>6.51</v>
      </c>
    </row>
    <row r="188" spans="1:42" x14ac:dyDescent="0.2">
      <c r="A188" s="23" t="s">
        <v>93</v>
      </c>
      <c r="B188" s="23" t="s">
        <v>1105</v>
      </c>
      <c r="C188" s="23" t="s">
        <v>1131</v>
      </c>
      <c r="D188" s="23" t="s">
        <v>1690</v>
      </c>
      <c r="E188" s="23" t="s">
        <v>1600</v>
      </c>
      <c r="F188" s="24">
        <v>1.08</v>
      </c>
      <c r="G188" s="24">
        <v>0</v>
      </c>
      <c r="H188" s="24">
        <f>ROUND(F188*AD188,2)</f>
        <v>0</v>
      </c>
      <c r="I188" s="24">
        <f>J188-H188</f>
        <v>0</v>
      </c>
      <c r="J188" s="24">
        <f>ROUND(F188*G188,2)</f>
        <v>0</v>
      </c>
      <c r="K188" s="24">
        <v>4.0000000000000002E-4</v>
      </c>
      <c r="L188" s="24">
        <f>F188*K188</f>
        <v>4.3200000000000004E-4</v>
      </c>
      <c r="M188" s="25" t="s">
        <v>7</v>
      </c>
      <c r="N188" s="24">
        <f>IF(M188="5",I188,0)</f>
        <v>0</v>
      </c>
      <c r="Y188" s="24">
        <f>IF(AC188=0,J188,0)</f>
        <v>0</v>
      </c>
      <c r="Z188" s="24">
        <f>IF(AC188=15,J188,0)</f>
        <v>0</v>
      </c>
      <c r="AA188" s="24">
        <f>IF(AC188=21,J188,0)</f>
        <v>0</v>
      </c>
      <c r="AC188" s="26">
        <v>21</v>
      </c>
      <c r="AD188" s="26">
        <f>G188*0.966850828729282</f>
        <v>0</v>
      </c>
      <c r="AE188" s="26">
        <f>G188*(1-0.966850828729282)</f>
        <v>0</v>
      </c>
      <c r="AL188" s="26">
        <f>F188*AD188</f>
        <v>0</v>
      </c>
      <c r="AM188" s="26">
        <f>F188*AE188</f>
        <v>0</v>
      </c>
      <c r="AN188" s="27" t="s">
        <v>1641</v>
      </c>
      <c r="AO188" s="27" t="s">
        <v>1655</v>
      </c>
      <c r="AP188" s="15" t="s">
        <v>1661</v>
      </c>
    </row>
    <row r="189" spans="1:42" x14ac:dyDescent="0.2">
      <c r="D189" s="28" t="s">
        <v>1320</v>
      </c>
      <c r="F189" s="29">
        <v>1.08</v>
      </c>
    </row>
    <row r="190" spans="1:42" x14ac:dyDescent="0.2">
      <c r="A190" s="23" t="s">
        <v>94</v>
      </c>
      <c r="B190" s="23" t="s">
        <v>1105</v>
      </c>
      <c r="C190" s="23" t="s">
        <v>1132</v>
      </c>
      <c r="D190" s="23" t="s">
        <v>1691</v>
      </c>
      <c r="E190" s="23" t="s">
        <v>1600</v>
      </c>
      <c r="F190" s="24">
        <v>6.9</v>
      </c>
      <c r="G190" s="24">
        <v>0</v>
      </c>
      <c r="H190" s="24">
        <f>ROUND(F190*AD190,2)</f>
        <v>0</v>
      </c>
      <c r="I190" s="24">
        <f>J190-H190</f>
        <v>0</v>
      </c>
      <c r="J190" s="24">
        <f>ROUND(F190*G190,2)</f>
        <v>0</v>
      </c>
      <c r="K190" s="24">
        <v>4.0000000000000002E-4</v>
      </c>
      <c r="L190" s="24">
        <f>F190*K190</f>
        <v>2.7600000000000003E-3</v>
      </c>
      <c r="M190" s="25" t="s">
        <v>7</v>
      </c>
      <c r="N190" s="24">
        <f>IF(M190="5",I190,0)</f>
        <v>0</v>
      </c>
      <c r="Y190" s="24">
        <f>IF(AC190=0,J190,0)</f>
        <v>0</v>
      </c>
      <c r="Z190" s="24">
        <f>IF(AC190=15,J190,0)</f>
        <v>0</v>
      </c>
      <c r="AA190" s="24">
        <f>IF(AC190=21,J190,0)</f>
        <v>0</v>
      </c>
      <c r="AC190" s="26">
        <v>21</v>
      </c>
      <c r="AD190" s="26">
        <f>G190*0.938757264193116</f>
        <v>0</v>
      </c>
      <c r="AE190" s="26">
        <f>G190*(1-0.938757264193116)</f>
        <v>0</v>
      </c>
      <c r="AL190" s="26">
        <f>F190*AD190</f>
        <v>0</v>
      </c>
      <c r="AM190" s="26">
        <f>F190*AE190</f>
        <v>0</v>
      </c>
      <c r="AN190" s="27" t="s">
        <v>1641</v>
      </c>
      <c r="AO190" s="27" t="s">
        <v>1655</v>
      </c>
      <c r="AP190" s="15" t="s">
        <v>1661</v>
      </c>
    </row>
    <row r="191" spans="1:42" x14ac:dyDescent="0.2">
      <c r="D191" s="28" t="s">
        <v>1237</v>
      </c>
      <c r="F191" s="29">
        <v>6.9</v>
      </c>
    </row>
    <row r="192" spans="1:42" x14ac:dyDescent="0.2">
      <c r="A192" s="23" t="s">
        <v>95</v>
      </c>
      <c r="B192" s="23" t="s">
        <v>1105</v>
      </c>
      <c r="C192" s="23" t="s">
        <v>1133</v>
      </c>
      <c r="D192" s="23" t="s">
        <v>1692</v>
      </c>
      <c r="E192" s="23" t="s">
        <v>1601</v>
      </c>
      <c r="F192" s="24">
        <v>2.7</v>
      </c>
      <c r="G192" s="24">
        <v>0</v>
      </c>
      <c r="H192" s="24">
        <f>ROUND(F192*AD192,2)</f>
        <v>0</v>
      </c>
      <c r="I192" s="24">
        <f>J192-H192</f>
        <v>0</v>
      </c>
      <c r="J192" s="24">
        <f>ROUND(F192*G192,2)</f>
        <v>0</v>
      </c>
      <c r="K192" s="24">
        <v>3.2000000000000003E-4</v>
      </c>
      <c r="L192" s="24">
        <f>F192*K192</f>
        <v>8.6400000000000008E-4</v>
      </c>
      <c r="M192" s="25" t="s">
        <v>7</v>
      </c>
      <c r="N192" s="24">
        <f>IF(M192="5",I192,0)</f>
        <v>0</v>
      </c>
      <c r="Y192" s="24">
        <f>IF(AC192=0,J192,0)</f>
        <v>0</v>
      </c>
      <c r="Z192" s="24">
        <f>IF(AC192=15,J192,0)</f>
        <v>0</v>
      </c>
      <c r="AA192" s="24">
        <f>IF(AC192=21,J192,0)</f>
        <v>0</v>
      </c>
      <c r="AC192" s="26">
        <v>21</v>
      </c>
      <c r="AD192" s="26">
        <f>G192*0.584192439862543</f>
        <v>0</v>
      </c>
      <c r="AE192" s="26">
        <f>G192*(1-0.584192439862543)</f>
        <v>0</v>
      </c>
      <c r="AL192" s="26">
        <f>F192*AD192</f>
        <v>0</v>
      </c>
      <c r="AM192" s="26">
        <f>F192*AE192</f>
        <v>0</v>
      </c>
      <c r="AN192" s="27" t="s">
        <v>1641</v>
      </c>
      <c r="AO192" s="27" t="s">
        <v>1655</v>
      </c>
      <c r="AP192" s="15" t="s">
        <v>1661</v>
      </c>
    </row>
    <row r="193" spans="1:42" x14ac:dyDescent="0.2">
      <c r="D193" s="28" t="s">
        <v>1238</v>
      </c>
      <c r="F193" s="29">
        <v>2.7</v>
      </c>
    </row>
    <row r="194" spans="1:42" x14ac:dyDescent="0.2">
      <c r="A194" s="23" t="s">
        <v>96</v>
      </c>
      <c r="B194" s="23" t="s">
        <v>1105</v>
      </c>
      <c r="C194" s="23" t="s">
        <v>1134</v>
      </c>
      <c r="D194" s="23" t="s">
        <v>1239</v>
      </c>
      <c r="E194" s="23" t="s">
        <v>1602</v>
      </c>
      <c r="F194" s="24">
        <v>0.04</v>
      </c>
      <c r="G194" s="24">
        <v>0</v>
      </c>
      <c r="H194" s="24">
        <f>ROUND(F194*AD194,2)</f>
        <v>0</v>
      </c>
      <c r="I194" s="24">
        <f>J194-H194</f>
        <v>0</v>
      </c>
      <c r="J194" s="24">
        <f>ROUND(F194*G194,2)</f>
        <v>0</v>
      </c>
      <c r="K194" s="24">
        <v>0</v>
      </c>
      <c r="L194" s="24">
        <f>F194*K194</f>
        <v>0</v>
      </c>
      <c r="M194" s="25" t="s">
        <v>10</v>
      </c>
      <c r="N194" s="24">
        <f>IF(M194="5",I194,0)</f>
        <v>0</v>
      </c>
      <c r="Y194" s="24">
        <f>IF(AC194=0,J194,0)</f>
        <v>0</v>
      </c>
      <c r="Z194" s="24">
        <f>IF(AC194=15,J194,0)</f>
        <v>0</v>
      </c>
      <c r="AA194" s="24">
        <f>IF(AC194=21,J194,0)</f>
        <v>0</v>
      </c>
      <c r="AC194" s="26">
        <v>21</v>
      </c>
      <c r="AD194" s="26">
        <f>G194*0</f>
        <v>0</v>
      </c>
      <c r="AE194" s="26">
        <f>G194*(1-0)</f>
        <v>0</v>
      </c>
      <c r="AL194" s="26">
        <f>F194*AD194</f>
        <v>0</v>
      </c>
      <c r="AM194" s="26">
        <f>F194*AE194</f>
        <v>0</v>
      </c>
      <c r="AN194" s="27" t="s">
        <v>1641</v>
      </c>
      <c r="AO194" s="27" t="s">
        <v>1655</v>
      </c>
      <c r="AP194" s="15" t="s">
        <v>1661</v>
      </c>
    </row>
    <row r="195" spans="1:42" x14ac:dyDescent="0.2">
      <c r="D195" s="28" t="s">
        <v>1240</v>
      </c>
      <c r="F195" s="29">
        <v>0.04</v>
      </c>
    </row>
    <row r="196" spans="1:42" x14ac:dyDescent="0.2">
      <c r="A196" s="20"/>
      <c r="B196" s="21" t="s">
        <v>1105</v>
      </c>
      <c r="C196" s="21" t="s">
        <v>705</v>
      </c>
      <c r="D196" s="42" t="s">
        <v>1241</v>
      </c>
      <c r="E196" s="43"/>
      <c r="F196" s="43"/>
      <c r="G196" s="43"/>
      <c r="H196" s="22">
        <f>SUM(H197:H197)</f>
        <v>0</v>
      </c>
      <c r="I196" s="22">
        <f>SUM(I197:I197)</f>
        <v>0</v>
      </c>
      <c r="J196" s="22">
        <f>H196+I196</f>
        <v>0</v>
      </c>
      <c r="K196" s="15"/>
      <c r="L196" s="22">
        <f>SUM(L197:L197)</f>
        <v>1.4599999999999999E-3</v>
      </c>
      <c r="O196" s="22">
        <f>IF(P196="PR",J196,SUM(N197:N197))</f>
        <v>0</v>
      </c>
      <c r="P196" s="15" t="s">
        <v>1627</v>
      </c>
      <c r="Q196" s="22">
        <f>IF(P196="HS",H196,0)</f>
        <v>0</v>
      </c>
      <c r="R196" s="22">
        <f>IF(P196="HS",I196-O196,0)</f>
        <v>0</v>
      </c>
      <c r="S196" s="22">
        <f>IF(P196="PS",H196,0)</f>
        <v>0</v>
      </c>
      <c r="T196" s="22">
        <f>IF(P196="PS",I196-O196,0)</f>
        <v>0</v>
      </c>
      <c r="U196" s="22">
        <f>IF(P196="MP",H196,0)</f>
        <v>0</v>
      </c>
      <c r="V196" s="22">
        <f>IF(P196="MP",I196-O196,0)</f>
        <v>0</v>
      </c>
      <c r="W196" s="22">
        <f>IF(P196="OM",H196,0)</f>
        <v>0</v>
      </c>
      <c r="X196" s="15" t="s">
        <v>1105</v>
      </c>
      <c r="AH196" s="22">
        <f>SUM(Y197:Y197)</f>
        <v>0</v>
      </c>
      <c r="AI196" s="22">
        <f>SUM(Z197:Z197)</f>
        <v>0</v>
      </c>
      <c r="AJ196" s="22">
        <f>SUM(AA197:AA197)</f>
        <v>0</v>
      </c>
    </row>
    <row r="197" spans="1:42" x14ac:dyDescent="0.2">
      <c r="A197" s="23" t="s">
        <v>97</v>
      </c>
      <c r="B197" s="23" t="s">
        <v>1105</v>
      </c>
      <c r="C197" s="23" t="s">
        <v>1135</v>
      </c>
      <c r="D197" s="23" t="s">
        <v>1242</v>
      </c>
      <c r="E197" s="23" t="s">
        <v>1603</v>
      </c>
      <c r="F197" s="24">
        <v>1</v>
      </c>
      <c r="G197" s="24">
        <v>0</v>
      </c>
      <c r="H197" s="24">
        <f>ROUND(F197*AD197,2)</f>
        <v>0</v>
      </c>
      <c r="I197" s="24">
        <f>J197-H197</f>
        <v>0</v>
      </c>
      <c r="J197" s="24">
        <f>ROUND(F197*G197,2)</f>
        <v>0</v>
      </c>
      <c r="K197" s="24">
        <v>1.4599999999999999E-3</v>
      </c>
      <c r="L197" s="24">
        <f>F197*K197</f>
        <v>1.4599999999999999E-3</v>
      </c>
      <c r="M197" s="25" t="s">
        <v>7</v>
      </c>
      <c r="N197" s="24">
        <f>IF(M197="5",I197,0)</f>
        <v>0</v>
      </c>
      <c r="Y197" s="24">
        <f>IF(AC197=0,J197,0)</f>
        <v>0</v>
      </c>
      <c r="Z197" s="24">
        <f>IF(AC197=15,J197,0)</f>
        <v>0</v>
      </c>
      <c r="AA197" s="24">
        <f>IF(AC197=21,J197,0)</f>
        <v>0</v>
      </c>
      <c r="AC197" s="26">
        <v>21</v>
      </c>
      <c r="AD197" s="26">
        <f>G197*0</f>
        <v>0</v>
      </c>
      <c r="AE197" s="26">
        <f>G197*(1-0)</f>
        <v>0</v>
      </c>
      <c r="AL197" s="26">
        <f>F197*AD197</f>
        <v>0</v>
      </c>
      <c r="AM197" s="26">
        <f>F197*AE197</f>
        <v>0</v>
      </c>
      <c r="AN197" s="27" t="s">
        <v>1642</v>
      </c>
      <c r="AO197" s="27" t="s">
        <v>1656</v>
      </c>
      <c r="AP197" s="15" t="s">
        <v>1661</v>
      </c>
    </row>
    <row r="198" spans="1:42" x14ac:dyDescent="0.2">
      <c r="D198" s="28" t="s">
        <v>1243</v>
      </c>
      <c r="F198" s="29">
        <v>1</v>
      </c>
    </row>
    <row r="199" spans="1:42" x14ac:dyDescent="0.2">
      <c r="A199" s="20"/>
      <c r="B199" s="21" t="s">
        <v>1105</v>
      </c>
      <c r="C199" s="21" t="s">
        <v>709</v>
      </c>
      <c r="D199" s="42" t="s">
        <v>1244</v>
      </c>
      <c r="E199" s="43"/>
      <c r="F199" s="43"/>
      <c r="G199" s="43"/>
      <c r="H199" s="22">
        <f>SUM(H200:H230)</f>
        <v>0</v>
      </c>
      <c r="I199" s="22">
        <f>SUM(I200:I230)</f>
        <v>0</v>
      </c>
      <c r="J199" s="22">
        <f>H199+I199</f>
        <v>0</v>
      </c>
      <c r="K199" s="15"/>
      <c r="L199" s="22">
        <f>SUM(L200:L230)</f>
        <v>7.0480000000000015E-2</v>
      </c>
      <c r="O199" s="22">
        <f>IF(P199="PR",J199,SUM(N200:N230))</f>
        <v>0</v>
      </c>
      <c r="P199" s="15" t="s">
        <v>1627</v>
      </c>
      <c r="Q199" s="22">
        <f>IF(P199="HS",H199,0)</f>
        <v>0</v>
      </c>
      <c r="R199" s="22">
        <f>IF(P199="HS",I199-O199,0)</f>
        <v>0</v>
      </c>
      <c r="S199" s="22">
        <f>IF(P199="PS",H199,0)</f>
        <v>0</v>
      </c>
      <c r="T199" s="22">
        <f>IF(P199="PS",I199-O199,0)</f>
        <v>0</v>
      </c>
      <c r="U199" s="22">
        <f>IF(P199="MP",H199,0)</f>
        <v>0</v>
      </c>
      <c r="V199" s="22">
        <f>IF(P199="MP",I199-O199,0)</f>
        <v>0</v>
      </c>
      <c r="W199" s="22">
        <f>IF(P199="OM",H199,0)</f>
        <v>0</v>
      </c>
      <c r="X199" s="15" t="s">
        <v>1105</v>
      </c>
      <c r="AH199" s="22">
        <f>SUM(Y200:Y230)</f>
        <v>0</v>
      </c>
      <c r="AI199" s="22">
        <f>SUM(Z200:Z230)</f>
        <v>0</v>
      </c>
      <c r="AJ199" s="22">
        <f>SUM(AA200:AA230)</f>
        <v>0</v>
      </c>
    </row>
    <row r="200" spans="1:42" x14ac:dyDescent="0.2">
      <c r="A200" s="23" t="s">
        <v>98</v>
      </c>
      <c r="B200" s="23" t="s">
        <v>1105</v>
      </c>
      <c r="C200" s="23" t="s">
        <v>1136</v>
      </c>
      <c r="D200" s="23" t="s">
        <v>1245</v>
      </c>
      <c r="E200" s="23" t="s">
        <v>1604</v>
      </c>
      <c r="F200" s="24">
        <v>2</v>
      </c>
      <c r="G200" s="24">
        <v>0</v>
      </c>
      <c r="H200" s="24">
        <f>ROUND(F200*AD200,2)</f>
        <v>0</v>
      </c>
      <c r="I200" s="24">
        <f>J200-H200</f>
        <v>0</v>
      </c>
      <c r="J200" s="24">
        <f>ROUND(F200*G200,2)</f>
        <v>0</v>
      </c>
      <c r="K200" s="24">
        <v>1.41E-3</v>
      </c>
      <c r="L200" s="24">
        <f>F200*K200</f>
        <v>2.82E-3</v>
      </c>
      <c r="M200" s="25" t="s">
        <v>7</v>
      </c>
      <c r="N200" s="24">
        <f>IF(M200="5",I200,0)</f>
        <v>0</v>
      </c>
      <c r="Y200" s="24">
        <f>IF(AC200=0,J200,0)</f>
        <v>0</v>
      </c>
      <c r="Z200" s="24">
        <f>IF(AC200=15,J200,0)</f>
        <v>0</v>
      </c>
      <c r="AA200" s="24">
        <f>IF(AC200=21,J200,0)</f>
        <v>0</v>
      </c>
      <c r="AC200" s="26">
        <v>21</v>
      </c>
      <c r="AD200" s="26">
        <f>G200*0.538136882129278</f>
        <v>0</v>
      </c>
      <c r="AE200" s="26">
        <f>G200*(1-0.538136882129278)</f>
        <v>0</v>
      </c>
      <c r="AL200" s="26">
        <f>F200*AD200</f>
        <v>0</v>
      </c>
      <c r="AM200" s="26">
        <f>F200*AE200</f>
        <v>0</v>
      </c>
      <c r="AN200" s="27" t="s">
        <v>1643</v>
      </c>
      <c r="AO200" s="27" t="s">
        <v>1656</v>
      </c>
      <c r="AP200" s="15" t="s">
        <v>1661</v>
      </c>
    </row>
    <row r="201" spans="1:42" x14ac:dyDescent="0.2">
      <c r="D201" s="28" t="s">
        <v>1246</v>
      </c>
      <c r="F201" s="29">
        <v>2</v>
      </c>
    </row>
    <row r="202" spans="1:42" x14ac:dyDescent="0.2">
      <c r="A202" s="30" t="s">
        <v>99</v>
      </c>
      <c r="B202" s="30" t="s">
        <v>1105</v>
      </c>
      <c r="C202" s="30" t="s">
        <v>1137</v>
      </c>
      <c r="D202" s="39" t="s">
        <v>1709</v>
      </c>
      <c r="E202" s="30" t="s">
        <v>1604</v>
      </c>
      <c r="F202" s="31">
        <v>2</v>
      </c>
      <c r="G202" s="31">
        <v>0</v>
      </c>
      <c r="H202" s="31">
        <f>ROUND(F202*AD202,2)</f>
        <v>0</v>
      </c>
      <c r="I202" s="31">
        <f>J202-H202</f>
        <v>0</v>
      </c>
      <c r="J202" s="31">
        <f>ROUND(F202*G202,2)</f>
        <v>0</v>
      </c>
      <c r="K202" s="31">
        <v>1.0999999999999999E-2</v>
      </c>
      <c r="L202" s="31">
        <f>F202*K202</f>
        <v>2.1999999999999999E-2</v>
      </c>
      <c r="M202" s="32" t="s">
        <v>1623</v>
      </c>
      <c r="N202" s="31">
        <f>IF(M202="5",I202,0)</f>
        <v>0</v>
      </c>
      <c r="Y202" s="31">
        <f>IF(AC202=0,J202,0)</f>
        <v>0</v>
      </c>
      <c r="Z202" s="31">
        <f>IF(AC202=15,J202,0)</f>
        <v>0</v>
      </c>
      <c r="AA202" s="31">
        <f>IF(AC202=21,J202,0)</f>
        <v>0</v>
      </c>
      <c r="AC202" s="26">
        <v>21</v>
      </c>
      <c r="AD202" s="26">
        <f>G202*1</f>
        <v>0</v>
      </c>
      <c r="AE202" s="26">
        <f>G202*(1-1)</f>
        <v>0</v>
      </c>
      <c r="AL202" s="26">
        <f>F202*AD202</f>
        <v>0</v>
      </c>
      <c r="AM202" s="26">
        <f>F202*AE202</f>
        <v>0</v>
      </c>
      <c r="AN202" s="27" t="s">
        <v>1643</v>
      </c>
      <c r="AO202" s="27" t="s">
        <v>1656</v>
      </c>
      <c r="AP202" s="15" t="s">
        <v>1661</v>
      </c>
    </row>
    <row r="203" spans="1:42" x14ac:dyDescent="0.2">
      <c r="D203" s="28" t="s">
        <v>1243</v>
      </c>
      <c r="F203" s="29">
        <v>1</v>
      </c>
    </row>
    <row r="204" spans="1:42" x14ac:dyDescent="0.2">
      <c r="A204" s="23" t="s">
        <v>100</v>
      </c>
      <c r="B204" s="23" t="s">
        <v>1105</v>
      </c>
      <c r="C204" s="23" t="s">
        <v>1139</v>
      </c>
      <c r="D204" s="23" t="s">
        <v>1247</v>
      </c>
      <c r="E204" s="23" t="s">
        <v>1604</v>
      </c>
      <c r="F204" s="24">
        <v>2</v>
      </c>
      <c r="G204" s="24">
        <v>0</v>
      </c>
      <c r="H204" s="24">
        <f>ROUND(F204*AD204,2)</f>
        <v>0</v>
      </c>
      <c r="I204" s="24">
        <f>J204-H204</f>
        <v>0</v>
      </c>
      <c r="J204" s="24">
        <f>ROUND(F204*G204,2)</f>
        <v>0</v>
      </c>
      <c r="K204" s="24">
        <v>1.1999999999999999E-3</v>
      </c>
      <c r="L204" s="24">
        <f>F204*K204</f>
        <v>2.3999999999999998E-3</v>
      </c>
      <c r="M204" s="25" t="s">
        <v>7</v>
      </c>
      <c r="N204" s="24">
        <f>IF(M204="5",I204,0)</f>
        <v>0</v>
      </c>
      <c r="Y204" s="24">
        <f>IF(AC204=0,J204,0)</f>
        <v>0</v>
      </c>
      <c r="Z204" s="24">
        <f>IF(AC204=15,J204,0)</f>
        <v>0</v>
      </c>
      <c r="AA204" s="24">
        <f>IF(AC204=21,J204,0)</f>
        <v>0</v>
      </c>
      <c r="AC204" s="26">
        <v>21</v>
      </c>
      <c r="AD204" s="26">
        <f>G204*0.50771855010661</f>
        <v>0</v>
      </c>
      <c r="AE204" s="26">
        <f>G204*(1-0.50771855010661)</f>
        <v>0</v>
      </c>
      <c r="AL204" s="26">
        <f>F204*AD204</f>
        <v>0</v>
      </c>
      <c r="AM204" s="26">
        <f>F204*AE204</f>
        <v>0</v>
      </c>
      <c r="AN204" s="27" t="s">
        <v>1643</v>
      </c>
      <c r="AO204" s="27" t="s">
        <v>1656</v>
      </c>
      <c r="AP204" s="15" t="s">
        <v>1661</v>
      </c>
    </row>
    <row r="205" spans="1:42" x14ac:dyDescent="0.2">
      <c r="D205" s="28" t="s">
        <v>1246</v>
      </c>
      <c r="F205" s="29">
        <v>2</v>
      </c>
    </row>
    <row r="206" spans="1:42" x14ac:dyDescent="0.2">
      <c r="A206" s="30" t="s">
        <v>101</v>
      </c>
      <c r="B206" s="30" t="s">
        <v>1105</v>
      </c>
      <c r="C206" s="30" t="s">
        <v>1140</v>
      </c>
      <c r="D206" s="30" t="s">
        <v>1693</v>
      </c>
      <c r="E206" s="30" t="s">
        <v>1604</v>
      </c>
      <c r="F206" s="31">
        <v>2</v>
      </c>
      <c r="G206" s="31">
        <v>0</v>
      </c>
      <c r="H206" s="31">
        <f>ROUND(F206*AD206,2)</f>
        <v>0</v>
      </c>
      <c r="I206" s="31">
        <f>J206-H206</f>
        <v>0</v>
      </c>
      <c r="J206" s="31">
        <f>ROUND(F206*G206,2)</f>
        <v>0</v>
      </c>
      <c r="K206" s="31">
        <v>1.0499999999999999E-3</v>
      </c>
      <c r="L206" s="31">
        <f>F206*K206</f>
        <v>2.0999999999999999E-3</v>
      </c>
      <c r="M206" s="32" t="s">
        <v>1623</v>
      </c>
      <c r="N206" s="31">
        <f>IF(M206="5",I206,0)</f>
        <v>0</v>
      </c>
      <c r="Y206" s="31">
        <f>IF(AC206=0,J206,0)</f>
        <v>0</v>
      </c>
      <c r="Z206" s="31">
        <f>IF(AC206=15,J206,0)</f>
        <v>0</v>
      </c>
      <c r="AA206" s="31">
        <f>IF(AC206=21,J206,0)</f>
        <v>0</v>
      </c>
      <c r="AC206" s="26">
        <v>21</v>
      </c>
      <c r="AD206" s="26">
        <f>G206*1</f>
        <v>0</v>
      </c>
      <c r="AE206" s="26">
        <f>G206*(1-1)</f>
        <v>0</v>
      </c>
      <c r="AL206" s="26">
        <f>F206*AD206</f>
        <v>0</v>
      </c>
      <c r="AM206" s="26">
        <f>F206*AE206</f>
        <v>0</v>
      </c>
      <c r="AN206" s="27" t="s">
        <v>1643</v>
      </c>
      <c r="AO206" s="27" t="s">
        <v>1656</v>
      </c>
      <c r="AP206" s="15" t="s">
        <v>1661</v>
      </c>
    </row>
    <row r="207" spans="1:42" x14ac:dyDescent="0.2">
      <c r="D207" s="28" t="s">
        <v>1246</v>
      </c>
      <c r="F207" s="29">
        <v>2</v>
      </c>
    </row>
    <row r="208" spans="1:42" x14ac:dyDescent="0.2">
      <c r="A208" s="30" t="s">
        <v>102</v>
      </c>
      <c r="B208" s="30" t="s">
        <v>1105</v>
      </c>
      <c r="C208" s="30" t="s">
        <v>1141</v>
      </c>
      <c r="D208" s="30" t="s">
        <v>1248</v>
      </c>
      <c r="E208" s="30" t="s">
        <v>1604</v>
      </c>
      <c r="F208" s="31">
        <v>2</v>
      </c>
      <c r="G208" s="31">
        <v>0</v>
      </c>
      <c r="H208" s="31">
        <f>ROUND(F208*AD208,2)</f>
        <v>0</v>
      </c>
      <c r="I208" s="31">
        <f>J208-H208</f>
        <v>0</v>
      </c>
      <c r="J208" s="31">
        <f>ROUND(F208*G208,2)</f>
        <v>0</v>
      </c>
      <c r="K208" s="31">
        <v>7.3999999999999999E-4</v>
      </c>
      <c r="L208" s="31">
        <f>F208*K208</f>
        <v>1.48E-3</v>
      </c>
      <c r="M208" s="32" t="s">
        <v>1623</v>
      </c>
      <c r="N208" s="31">
        <f>IF(M208="5",I208,0)</f>
        <v>0</v>
      </c>
      <c r="Y208" s="31">
        <f>IF(AC208=0,J208,0)</f>
        <v>0</v>
      </c>
      <c r="Z208" s="31">
        <f>IF(AC208=15,J208,0)</f>
        <v>0</v>
      </c>
      <c r="AA208" s="31">
        <f>IF(AC208=21,J208,0)</f>
        <v>0</v>
      </c>
      <c r="AC208" s="26">
        <v>21</v>
      </c>
      <c r="AD208" s="26">
        <f>G208*1</f>
        <v>0</v>
      </c>
      <c r="AE208" s="26">
        <f>G208*(1-1)</f>
        <v>0</v>
      </c>
      <c r="AL208" s="26">
        <f>F208*AD208</f>
        <v>0</v>
      </c>
      <c r="AM208" s="26">
        <f>F208*AE208</f>
        <v>0</v>
      </c>
      <c r="AN208" s="27" t="s">
        <v>1643</v>
      </c>
      <c r="AO208" s="27" t="s">
        <v>1656</v>
      </c>
      <c r="AP208" s="15" t="s">
        <v>1661</v>
      </c>
    </row>
    <row r="209" spans="1:42" x14ac:dyDescent="0.2">
      <c r="D209" s="28" t="s">
        <v>1246</v>
      </c>
      <c r="F209" s="29">
        <v>2</v>
      </c>
    </row>
    <row r="210" spans="1:42" x14ac:dyDescent="0.2">
      <c r="A210" s="23" t="s">
        <v>103</v>
      </c>
      <c r="B210" s="23" t="s">
        <v>1105</v>
      </c>
      <c r="C210" s="23" t="s">
        <v>1142</v>
      </c>
      <c r="D210" s="23" t="s">
        <v>1249</v>
      </c>
      <c r="E210" s="23" t="s">
        <v>1605</v>
      </c>
      <c r="F210" s="24">
        <v>1</v>
      </c>
      <c r="G210" s="24">
        <v>0</v>
      </c>
      <c r="H210" s="24">
        <f>ROUND(F210*AD210,2)</f>
        <v>0</v>
      </c>
      <c r="I210" s="24">
        <f>J210-H210</f>
        <v>0</v>
      </c>
      <c r="J210" s="24">
        <f>ROUND(F210*G210,2)</f>
        <v>0</v>
      </c>
      <c r="K210" s="24">
        <v>4.0000000000000001E-3</v>
      </c>
      <c r="L210" s="24">
        <f>F210*K210</f>
        <v>4.0000000000000001E-3</v>
      </c>
      <c r="M210" s="25" t="s">
        <v>7</v>
      </c>
      <c r="N210" s="24">
        <f>IF(M210="5",I210,0)</f>
        <v>0</v>
      </c>
      <c r="Y210" s="24">
        <f>IF(AC210=0,J210,0)</f>
        <v>0</v>
      </c>
      <c r="Z210" s="24">
        <f>IF(AC210=15,J210,0)</f>
        <v>0</v>
      </c>
      <c r="AA210" s="24">
        <f>IF(AC210=21,J210,0)</f>
        <v>0</v>
      </c>
      <c r="AC210" s="26">
        <v>21</v>
      </c>
      <c r="AD210" s="26">
        <f>G210*0.62904717853839</f>
        <v>0</v>
      </c>
      <c r="AE210" s="26">
        <f>G210*(1-0.62904717853839)</f>
        <v>0</v>
      </c>
      <c r="AL210" s="26">
        <f>F210*AD210</f>
        <v>0</v>
      </c>
      <c r="AM210" s="26">
        <f>F210*AE210</f>
        <v>0</v>
      </c>
      <c r="AN210" s="27" t="s">
        <v>1643</v>
      </c>
      <c r="AO210" s="27" t="s">
        <v>1656</v>
      </c>
      <c r="AP210" s="15" t="s">
        <v>1661</v>
      </c>
    </row>
    <row r="211" spans="1:42" x14ac:dyDescent="0.2">
      <c r="D211" s="28" t="s">
        <v>1243</v>
      </c>
      <c r="F211" s="29">
        <v>1</v>
      </c>
    </row>
    <row r="212" spans="1:42" x14ac:dyDescent="0.2">
      <c r="A212" s="30" t="s">
        <v>104</v>
      </c>
      <c r="B212" s="30" t="s">
        <v>1105</v>
      </c>
      <c r="C212" s="30" t="s">
        <v>1143</v>
      </c>
      <c r="D212" s="30" t="s">
        <v>1678</v>
      </c>
      <c r="E212" s="30" t="s">
        <v>1604</v>
      </c>
      <c r="F212" s="31">
        <v>1</v>
      </c>
      <c r="G212" s="31">
        <v>0</v>
      </c>
      <c r="H212" s="31">
        <f>ROUND(F212*AD212,2)</f>
        <v>0</v>
      </c>
      <c r="I212" s="31">
        <f>J212-H212</f>
        <v>0</v>
      </c>
      <c r="J212" s="31">
        <f>ROUND(F212*G212,2)</f>
        <v>0</v>
      </c>
      <c r="K212" s="31">
        <v>1E-3</v>
      </c>
      <c r="L212" s="31">
        <f>F212*K212</f>
        <v>1E-3</v>
      </c>
      <c r="M212" s="32" t="s">
        <v>1623</v>
      </c>
      <c r="N212" s="31">
        <f>IF(M212="5",I212,0)</f>
        <v>0</v>
      </c>
      <c r="Y212" s="31">
        <f>IF(AC212=0,J212,0)</f>
        <v>0</v>
      </c>
      <c r="Z212" s="31">
        <f>IF(AC212=15,J212,0)</f>
        <v>0</v>
      </c>
      <c r="AA212" s="31">
        <f>IF(AC212=21,J212,0)</f>
        <v>0</v>
      </c>
      <c r="AC212" s="26">
        <v>21</v>
      </c>
      <c r="AD212" s="26">
        <f>G212*1</f>
        <v>0</v>
      </c>
      <c r="AE212" s="26">
        <f>G212*(1-1)</f>
        <v>0</v>
      </c>
      <c r="AL212" s="26">
        <f>F212*AD212</f>
        <v>0</v>
      </c>
      <c r="AM212" s="26">
        <f>F212*AE212</f>
        <v>0</v>
      </c>
      <c r="AN212" s="27" t="s">
        <v>1643</v>
      </c>
      <c r="AO212" s="27" t="s">
        <v>1656</v>
      </c>
      <c r="AP212" s="15" t="s">
        <v>1661</v>
      </c>
    </row>
    <row r="213" spans="1:42" x14ac:dyDescent="0.2">
      <c r="D213" s="28" t="s">
        <v>1243</v>
      </c>
      <c r="F213" s="29">
        <v>1</v>
      </c>
    </row>
    <row r="214" spans="1:42" x14ac:dyDescent="0.2">
      <c r="A214" s="30" t="s">
        <v>105</v>
      </c>
      <c r="B214" s="30" t="s">
        <v>1105</v>
      </c>
      <c r="C214" s="30" t="s">
        <v>1144</v>
      </c>
      <c r="D214" s="30" t="s">
        <v>1694</v>
      </c>
      <c r="E214" s="30" t="s">
        <v>1604</v>
      </c>
      <c r="F214" s="31">
        <v>1</v>
      </c>
      <c r="G214" s="31">
        <v>0</v>
      </c>
      <c r="H214" s="31">
        <f>ROUND(F214*AD214,2)</f>
        <v>0</v>
      </c>
      <c r="I214" s="31">
        <f>J214-H214</f>
        <v>0</v>
      </c>
      <c r="J214" s="31">
        <f>ROUND(F214*G214,2)</f>
        <v>0</v>
      </c>
      <c r="K214" s="31">
        <v>1.4500000000000001E-2</v>
      </c>
      <c r="L214" s="31">
        <f>F214*K214</f>
        <v>1.4500000000000001E-2</v>
      </c>
      <c r="M214" s="32" t="s">
        <v>1623</v>
      </c>
      <c r="N214" s="31">
        <f>IF(M214="5",I214,0)</f>
        <v>0</v>
      </c>
      <c r="Y214" s="31">
        <f>IF(AC214=0,J214,0)</f>
        <v>0</v>
      </c>
      <c r="Z214" s="31">
        <f>IF(AC214=15,J214,0)</f>
        <v>0</v>
      </c>
      <c r="AA214" s="31">
        <f>IF(AC214=21,J214,0)</f>
        <v>0</v>
      </c>
      <c r="AC214" s="26">
        <v>21</v>
      </c>
      <c r="AD214" s="26">
        <f>G214*1</f>
        <v>0</v>
      </c>
      <c r="AE214" s="26">
        <f>G214*(1-1)</f>
        <v>0</v>
      </c>
      <c r="AL214" s="26">
        <f>F214*AD214</f>
        <v>0</v>
      </c>
      <c r="AM214" s="26">
        <f>F214*AE214</f>
        <v>0</v>
      </c>
      <c r="AN214" s="27" t="s">
        <v>1643</v>
      </c>
      <c r="AO214" s="27" t="s">
        <v>1656</v>
      </c>
      <c r="AP214" s="15" t="s">
        <v>1661</v>
      </c>
    </row>
    <row r="215" spans="1:42" x14ac:dyDescent="0.2">
      <c r="D215" s="28" t="s">
        <v>1243</v>
      </c>
      <c r="F215" s="29">
        <v>1</v>
      </c>
    </row>
    <row r="216" spans="1:42" x14ac:dyDescent="0.2">
      <c r="A216" s="23" t="s">
        <v>106</v>
      </c>
      <c r="B216" s="23" t="s">
        <v>1105</v>
      </c>
      <c r="C216" s="23" t="s">
        <v>1145</v>
      </c>
      <c r="D216" s="23" t="s">
        <v>1250</v>
      </c>
      <c r="E216" s="23" t="s">
        <v>1605</v>
      </c>
      <c r="F216" s="24">
        <v>1</v>
      </c>
      <c r="G216" s="24">
        <v>0</v>
      </c>
      <c r="H216" s="24">
        <f>ROUND(F216*AD216,2)</f>
        <v>0</v>
      </c>
      <c r="I216" s="24">
        <f>J216-H216</f>
        <v>0</v>
      </c>
      <c r="J216" s="24">
        <f>ROUND(F216*G216,2)</f>
        <v>0</v>
      </c>
      <c r="K216" s="24">
        <v>1.7000000000000001E-4</v>
      </c>
      <c r="L216" s="24">
        <f>F216*K216</f>
        <v>1.7000000000000001E-4</v>
      </c>
      <c r="M216" s="25" t="s">
        <v>7</v>
      </c>
      <c r="N216" s="24">
        <f>IF(M216="5",I216,0)</f>
        <v>0</v>
      </c>
      <c r="Y216" s="24">
        <f>IF(AC216=0,J216,0)</f>
        <v>0</v>
      </c>
      <c r="Z216" s="24">
        <f>IF(AC216=15,J216,0)</f>
        <v>0</v>
      </c>
      <c r="AA216" s="24">
        <f>IF(AC216=21,J216,0)</f>
        <v>0</v>
      </c>
      <c r="AC216" s="26">
        <v>21</v>
      </c>
      <c r="AD216" s="26">
        <f>G216*0.503959731543624</f>
        <v>0</v>
      </c>
      <c r="AE216" s="26">
        <f>G216*(1-0.503959731543624)</f>
        <v>0</v>
      </c>
      <c r="AL216" s="26">
        <f>F216*AD216</f>
        <v>0</v>
      </c>
      <c r="AM216" s="26">
        <f>F216*AE216</f>
        <v>0</v>
      </c>
      <c r="AN216" s="27" t="s">
        <v>1643</v>
      </c>
      <c r="AO216" s="27" t="s">
        <v>1656</v>
      </c>
      <c r="AP216" s="15" t="s">
        <v>1661</v>
      </c>
    </row>
    <row r="217" spans="1:42" x14ac:dyDescent="0.2">
      <c r="D217" s="28" t="s">
        <v>1243</v>
      </c>
      <c r="F217" s="29">
        <v>1</v>
      </c>
    </row>
    <row r="218" spans="1:42" x14ac:dyDescent="0.2">
      <c r="A218" s="23" t="s">
        <v>107</v>
      </c>
      <c r="B218" s="23" t="s">
        <v>1105</v>
      </c>
      <c r="C218" s="23" t="s">
        <v>1146</v>
      </c>
      <c r="D218" s="23" t="s">
        <v>1695</v>
      </c>
      <c r="E218" s="23" t="s">
        <v>1601</v>
      </c>
      <c r="F218" s="24">
        <v>1.2</v>
      </c>
      <c r="G218" s="24">
        <v>0</v>
      </c>
      <c r="H218" s="24">
        <f>ROUND(F218*AD218,2)</f>
        <v>0</v>
      </c>
      <c r="I218" s="24">
        <f>J218-H218</f>
        <v>0</v>
      </c>
      <c r="J218" s="24">
        <f>ROUND(F218*G218,2)</f>
        <v>0</v>
      </c>
      <c r="K218" s="24">
        <v>8.9999999999999993E-3</v>
      </c>
      <c r="L218" s="24">
        <f>F218*K218</f>
        <v>1.0799999999999999E-2</v>
      </c>
      <c r="M218" s="25" t="s">
        <v>7</v>
      </c>
      <c r="N218" s="24">
        <f>IF(M218="5",I218,0)</f>
        <v>0</v>
      </c>
      <c r="Y218" s="24">
        <f>IF(AC218=0,J218,0)</f>
        <v>0</v>
      </c>
      <c r="Z218" s="24">
        <f>IF(AC218=15,J218,0)</f>
        <v>0</v>
      </c>
      <c r="AA218" s="24">
        <f>IF(AC218=21,J218,0)</f>
        <v>0</v>
      </c>
      <c r="AC218" s="26">
        <v>21</v>
      </c>
      <c r="AD218" s="26">
        <f>G218*1</f>
        <v>0</v>
      </c>
      <c r="AE218" s="26">
        <f>G218*(1-1)</f>
        <v>0</v>
      </c>
      <c r="AL218" s="26">
        <f>F218*AD218</f>
        <v>0</v>
      </c>
      <c r="AM218" s="26">
        <f>F218*AE218</f>
        <v>0</v>
      </c>
      <c r="AN218" s="27" t="s">
        <v>1643</v>
      </c>
      <c r="AO218" s="27" t="s">
        <v>1656</v>
      </c>
      <c r="AP218" s="15" t="s">
        <v>1661</v>
      </c>
    </row>
    <row r="219" spans="1:42" x14ac:dyDescent="0.2">
      <c r="D219" s="28" t="s">
        <v>1251</v>
      </c>
      <c r="F219" s="29">
        <v>1.2</v>
      </c>
    </row>
    <row r="220" spans="1:42" x14ac:dyDescent="0.2">
      <c r="A220" s="23" t="s">
        <v>108</v>
      </c>
      <c r="B220" s="23" t="s">
        <v>1105</v>
      </c>
      <c r="C220" s="23" t="s">
        <v>1147</v>
      </c>
      <c r="D220" s="23" t="s">
        <v>1679</v>
      </c>
      <c r="E220" s="23" t="s">
        <v>1604</v>
      </c>
      <c r="F220" s="24">
        <v>1</v>
      </c>
      <c r="G220" s="24">
        <v>0</v>
      </c>
      <c r="H220" s="24">
        <f>ROUND(F220*AD220,2)</f>
        <v>0</v>
      </c>
      <c r="I220" s="24">
        <f>J220-H220</f>
        <v>0</v>
      </c>
      <c r="J220" s="24">
        <f>ROUND(F220*G220,2)</f>
        <v>0</v>
      </c>
      <c r="K220" s="24">
        <v>7.0000000000000001E-3</v>
      </c>
      <c r="L220" s="24">
        <f>F220*K220</f>
        <v>7.0000000000000001E-3</v>
      </c>
      <c r="M220" s="25" t="s">
        <v>7</v>
      </c>
      <c r="N220" s="24">
        <f>IF(M220="5",I220,0)</f>
        <v>0</v>
      </c>
      <c r="Y220" s="24">
        <f>IF(AC220=0,J220,0)</f>
        <v>0</v>
      </c>
      <c r="Z220" s="24">
        <f>IF(AC220=15,J220,0)</f>
        <v>0</v>
      </c>
      <c r="AA220" s="24">
        <f>IF(AC220=21,J220,0)</f>
        <v>0</v>
      </c>
      <c r="AC220" s="26">
        <v>21</v>
      </c>
      <c r="AD220" s="26">
        <f>G220*1</f>
        <v>0</v>
      </c>
      <c r="AE220" s="26">
        <f>G220*(1-1)</f>
        <v>0</v>
      </c>
      <c r="AL220" s="26">
        <f>F220*AD220</f>
        <v>0</v>
      </c>
      <c r="AM220" s="26">
        <f>F220*AE220</f>
        <v>0</v>
      </c>
      <c r="AN220" s="27" t="s">
        <v>1643</v>
      </c>
      <c r="AO220" s="27" t="s">
        <v>1656</v>
      </c>
      <c r="AP220" s="15" t="s">
        <v>1661</v>
      </c>
    </row>
    <row r="221" spans="1:42" x14ac:dyDescent="0.2">
      <c r="D221" s="28" t="s">
        <v>1243</v>
      </c>
      <c r="F221" s="29">
        <v>1</v>
      </c>
    </row>
    <row r="222" spans="1:42" x14ac:dyDescent="0.2">
      <c r="A222" s="23" t="s">
        <v>109</v>
      </c>
      <c r="B222" s="23" t="s">
        <v>1105</v>
      </c>
      <c r="C222" s="23" t="s">
        <v>1148</v>
      </c>
      <c r="D222" s="23" t="s">
        <v>1696</v>
      </c>
      <c r="E222" s="23" t="s">
        <v>1604</v>
      </c>
      <c r="F222" s="24">
        <v>1</v>
      </c>
      <c r="G222" s="24">
        <v>0</v>
      </c>
      <c r="H222" s="24">
        <f>ROUND(F222*AD222,2)</f>
        <v>0</v>
      </c>
      <c r="I222" s="24">
        <f>J222-H222</f>
        <v>0</v>
      </c>
      <c r="J222" s="24">
        <f>ROUND(F222*G222,2)</f>
        <v>0</v>
      </c>
      <c r="K222" s="24">
        <v>2.7999999999999998E-4</v>
      </c>
      <c r="L222" s="24">
        <f>F222*K222</f>
        <v>2.7999999999999998E-4</v>
      </c>
      <c r="M222" s="25" t="s">
        <v>7</v>
      </c>
      <c r="N222" s="24">
        <f>IF(M222="5",I222,0)</f>
        <v>0</v>
      </c>
      <c r="Y222" s="24">
        <f>IF(AC222=0,J222,0)</f>
        <v>0</v>
      </c>
      <c r="Z222" s="24">
        <f>IF(AC222=15,J222,0)</f>
        <v>0</v>
      </c>
      <c r="AA222" s="24">
        <f>IF(AC222=21,J222,0)</f>
        <v>0</v>
      </c>
      <c r="AC222" s="26">
        <v>21</v>
      </c>
      <c r="AD222" s="26">
        <f>G222*1</f>
        <v>0</v>
      </c>
      <c r="AE222" s="26">
        <f>G222*(1-1)</f>
        <v>0</v>
      </c>
      <c r="AL222" s="26">
        <f>F222*AD222</f>
        <v>0</v>
      </c>
      <c r="AM222" s="26">
        <f>F222*AE222</f>
        <v>0</v>
      </c>
      <c r="AN222" s="27" t="s">
        <v>1643</v>
      </c>
      <c r="AO222" s="27" t="s">
        <v>1656</v>
      </c>
      <c r="AP222" s="15" t="s">
        <v>1661</v>
      </c>
    </row>
    <row r="223" spans="1:42" x14ac:dyDescent="0.2">
      <c r="D223" s="28" t="s">
        <v>1243</v>
      </c>
      <c r="F223" s="29">
        <v>1</v>
      </c>
    </row>
    <row r="224" spans="1:42" x14ac:dyDescent="0.2">
      <c r="A224" s="23" t="s">
        <v>110</v>
      </c>
      <c r="B224" s="23" t="s">
        <v>1105</v>
      </c>
      <c r="C224" s="23" t="s">
        <v>1149</v>
      </c>
      <c r="D224" s="23" t="s">
        <v>1697</v>
      </c>
      <c r="E224" s="23" t="s">
        <v>1604</v>
      </c>
      <c r="F224" s="24">
        <v>1</v>
      </c>
      <c r="G224" s="24">
        <v>0</v>
      </c>
      <c r="H224" s="24">
        <f>ROUND(F224*AD224,2)</f>
        <v>0</v>
      </c>
      <c r="I224" s="24">
        <f>J224-H224</f>
        <v>0</v>
      </c>
      <c r="J224" s="24">
        <f>ROUND(F224*G224,2)</f>
        <v>0</v>
      </c>
      <c r="K224" s="24">
        <v>1.1000000000000001E-3</v>
      </c>
      <c r="L224" s="24">
        <f>F224*K224</f>
        <v>1.1000000000000001E-3</v>
      </c>
      <c r="M224" s="25" t="s">
        <v>7</v>
      </c>
      <c r="N224" s="24">
        <f>IF(M224="5",I224,0)</f>
        <v>0</v>
      </c>
      <c r="Y224" s="24">
        <f>IF(AC224=0,J224,0)</f>
        <v>0</v>
      </c>
      <c r="Z224" s="24">
        <f>IF(AC224=15,J224,0)</f>
        <v>0</v>
      </c>
      <c r="AA224" s="24">
        <f>IF(AC224=21,J224,0)</f>
        <v>0</v>
      </c>
      <c r="AC224" s="26">
        <v>21</v>
      </c>
      <c r="AD224" s="26">
        <f>G224*1</f>
        <v>0</v>
      </c>
      <c r="AE224" s="26">
        <f>G224*(1-1)</f>
        <v>0</v>
      </c>
      <c r="AL224" s="26">
        <f>F224*AD224</f>
        <v>0</v>
      </c>
      <c r="AM224" s="26">
        <f>F224*AE224</f>
        <v>0</v>
      </c>
      <c r="AN224" s="27" t="s">
        <v>1643</v>
      </c>
      <c r="AO224" s="27" t="s">
        <v>1656</v>
      </c>
      <c r="AP224" s="15" t="s">
        <v>1661</v>
      </c>
    </row>
    <row r="225" spans="1:42" x14ac:dyDescent="0.2">
      <c r="D225" s="28" t="s">
        <v>1243</v>
      </c>
      <c r="F225" s="29">
        <v>1</v>
      </c>
    </row>
    <row r="226" spans="1:42" x14ac:dyDescent="0.2">
      <c r="A226" s="23" t="s">
        <v>111</v>
      </c>
      <c r="B226" s="23" t="s">
        <v>1105</v>
      </c>
      <c r="C226" s="23" t="s">
        <v>1150</v>
      </c>
      <c r="D226" s="23" t="s">
        <v>1252</v>
      </c>
      <c r="E226" s="23" t="s">
        <v>1604</v>
      </c>
      <c r="F226" s="24">
        <v>1</v>
      </c>
      <c r="G226" s="24">
        <v>0</v>
      </c>
      <c r="H226" s="24">
        <f>ROUND(F226*AD226,2)</f>
        <v>0</v>
      </c>
      <c r="I226" s="24">
        <f>J226-H226</f>
        <v>0</v>
      </c>
      <c r="J226" s="24">
        <f>ROUND(F226*G226,2)</f>
        <v>0</v>
      </c>
      <c r="K226" s="24">
        <v>1.2999999999999999E-4</v>
      </c>
      <c r="L226" s="24">
        <f>F226*K226</f>
        <v>1.2999999999999999E-4</v>
      </c>
      <c r="M226" s="25" t="s">
        <v>7</v>
      </c>
      <c r="N226" s="24">
        <f>IF(M226="5",I226,0)</f>
        <v>0</v>
      </c>
      <c r="Y226" s="24">
        <f>IF(AC226=0,J226,0)</f>
        <v>0</v>
      </c>
      <c r="Z226" s="24">
        <f>IF(AC226=15,J226,0)</f>
        <v>0</v>
      </c>
      <c r="AA226" s="24">
        <f>IF(AC226=21,J226,0)</f>
        <v>0</v>
      </c>
      <c r="AC226" s="26">
        <v>21</v>
      </c>
      <c r="AD226" s="26">
        <f>G226*0.234411764705882</f>
        <v>0</v>
      </c>
      <c r="AE226" s="26">
        <f>G226*(1-0.234411764705882)</f>
        <v>0</v>
      </c>
      <c r="AL226" s="26">
        <f>F226*AD226</f>
        <v>0</v>
      </c>
      <c r="AM226" s="26">
        <f>F226*AE226</f>
        <v>0</v>
      </c>
      <c r="AN226" s="27" t="s">
        <v>1643</v>
      </c>
      <c r="AO226" s="27" t="s">
        <v>1656</v>
      </c>
      <c r="AP226" s="15" t="s">
        <v>1661</v>
      </c>
    </row>
    <row r="227" spans="1:42" x14ac:dyDescent="0.2">
      <c r="D227" s="28" t="s">
        <v>1243</v>
      </c>
      <c r="F227" s="29">
        <v>1</v>
      </c>
    </row>
    <row r="228" spans="1:42" x14ac:dyDescent="0.2">
      <c r="A228" s="23" t="s">
        <v>112</v>
      </c>
      <c r="B228" s="23" t="s">
        <v>1105</v>
      </c>
      <c r="C228" s="23" t="s">
        <v>1151</v>
      </c>
      <c r="D228" s="23" t="s">
        <v>1698</v>
      </c>
      <c r="E228" s="23" t="s">
        <v>1604</v>
      </c>
      <c r="F228" s="24">
        <v>1</v>
      </c>
      <c r="G228" s="24">
        <v>0</v>
      </c>
      <c r="H228" s="24">
        <f>ROUND(F228*AD228,2)</f>
        <v>0</v>
      </c>
      <c r="I228" s="24">
        <f>J228-H228</f>
        <v>0</v>
      </c>
      <c r="J228" s="24">
        <f>ROUND(F228*G228,2)</f>
        <v>0</v>
      </c>
      <c r="K228" s="24">
        <v>6.9999999999999999E-4</v>
      </c>
      <c r="L228" s="24">
        <f>F228*K228</f>
        <v>6.9999999999999999E-4</v>
      </c>
      <c r="M228" s="25" t="s">
        <v>7</v>
      </c>
      <c r="N228" s="24">
        <f>IF(M228="5",I228,0)</f>
        <v>0</v>
      </c>
      <c r="Y228" s="24">
        <f>IF(AC228=0,J228,0)</f>
        <v>0</v>
      </c>
      <c r="Z228" s="24">
        <f>IF(AC228=15,J228,0)</f>
        <v>0</v>
      </c>
      <c r="AA228" s="24">
        <f>IF(AC228=21,J228,0)</f>
        <v>0</v>
      </c>
      <c r="AC228" s="26">
        <v>21</v>
      </c>
      <c r="AD228" s="26">
        <f>G228*1</f>
        <v>0</v>
      </c>
      <c r="AE228" s="26">
        <f>G228*(1-1)</f>
        <v>0</v>
      </c>
      <c r="AL228" s="26">
        <f>F228*AD228</f>
        <v>0</v>
      </c>
      <c r="AM228" s="26">
        <f>F228*AE228</f>
        <v>0</v>
      </c>
      <c r="AN228" s="27" t="s">
        <v>1643</v>
      </c>
      <c r="AO228" s="27" t="s">
        <v>1656</v>
      </c>
      <c r="AP228" s="15" t="s">
        <v>1661</v>
      </c>
    </row>
    <row r="229" spans="1:42" x14ac:dyDescent="0.2">
      <c r="D229" s="28" t="s">
        <v>1243</v>
      </c>
      <c r="F229" s="29">
        <v>1</v>
      </c>
    </row>
    <row r="230" spans="1:42" x14ac:dyDescent="0.2">
      <c r="A230" s="23" t="s">
        <v>113</v>
      </c>
      <c r="B230" s="23" t="s">
        <v>1105</v>
      </c>
      <c r="C230" s="23" t="s">
        <v>1152</v>
      </c>
      <c r="D230" s="23" t="s">
        <v>1253</v>
      </c>
      <c r="E230" s="23" t="s">
        <v>1602</v>
      </c>
      <c r="F230" s="24">
        <v>7.0000000000000007E-2</v>
      </c>
      <c r="G230" s="24">
        <v>0</v>
      </c>
      <c r="H230" s="24">
        <f>ROUND(F230*AD230,2)</f>
        <v>0</v>
      </c>
      <c r="I230" s="24">
        <f>J230-H230</f>
        <v>0</v>
      </c>
      <c r="J230" s="24">
        <f>ROUND(F230*G230,2)</f>
        <v>0</v>
      </c>
      <c r="K230" s="24">
        <v>0</v>
      </c>
      <c r="L230" s="24">
        <f>F230*K230</f>
        <v>0</v>
      </c>
      <c r="M230" s="25" t="s">
        <v>10</v>
      </c>
      <c r="N230" s="24">
        <f>IF(M230="5",I230,0)</f>
        <v>0</v>
      </c>
      <c r="Y230" s="24">
        <f>IF(AC230=0,J230,0)</f>
        <v>0</v>
      </c>
      <c r="Z230" s="24">
        <f>IF(AC230=15,J230,0)</f>
        <v>0</v>
      </c>
      <c r="AA230" s="24">
        <f>IF(AC230=21,J230,0)</f>
        <v>0</v>
      </c>
      <c r="AC230" s="26">
        <v>21</v>
      </c>
      <c r="AD230" s="26">
        <f>G230*0</f>
        <v>0</v>
      </c>
      <c r="AE230" s="26">
        <f>G230*(1-0)</f>
        <v>0</v>
      </c>
      <c r="AL230" s="26">
        <f>F230*AD230</f>
        <v>0</v>
      </c>
      <c r="AM230" s="26">
        <f>F230*AE230</f>
        <v>0</v>
      </c>
      <c r="AN230" s="27" t="s">
        <v>1643</v>
      </c>
      <c r="AO230" s="27" t="s">
        <v>1656</v>
      </c>
      <c r="AP230" s="15" t="s">
        <v>1661</v>
      </c>
    </row>
    <row r="231" spans="1:42" x14ac:dyDescent="0.2">
      <c r="D231" s="28" t="s">
        <v>1254</v>
      </c>
      <c r="F231" s="29">
        <v>7.0000000000000007E-2</v>
      </c>
    </row>
    <row r="232" spans="1:42" x14ac:dyDescent="0.2">
      <c r="A232" s="20"/>
      <c r="B232" s="21" t="s">
        <v>1105</v>
      </c>
      <c r="C232" s="21" t="s">
        <v>755</v>
      </c>
      <c r="D232" s="42" t="s">
        <v>1255</v>
      </c>
      <c r="E232" s="43"/>
      <c r="F232" s="43"/>
      <c r="G232" s="43"/>
      <c r="H232" s="22">
        <f>SUM(H233:H240)</f>
        <v>0</v>
      </c>
      <c r="I232" s="22">
        <f>SUM(I233:I240)</f>
        <v>0</v>
      </c>
      <c r="J232" s="22">
        <f>H232+I232</f>
        <v>0</v>
      </c>
      <c r="K232" s="15"/>
      <c r="L232" s="22">
        <f>SUM(L233:L240)</f>
        <v>0.1147662</v>
      </c>
      <c r="O232" s="22">
        <f>IF(P232="PR",J232,SUM(N233:N240))</f>
        <v>0</v>
      </c>
      <c r="P232" s="15" t="s">
        <v>1627</v>
      </c>
      <c r="Q232" s="22">
        <f>IF(P232="HS",H232,0)</f>
        <v>0</v>
      </c>
      <c r="R232" s="22">
        <f>IF(P232="HS",I232-O232,0)</f>
        <v>0</v>
      </c>
      <c r="S232" s="22">
        <f>IF(P232="PS",H232,0)</f>
        <v>0</v>
      </c>
      <c r="T232" s="22">
        <f>IF(P232="PS",I232-O232,0)</f>
        <v>0</v>
      </c>
      <c r="U232" s="22">
        <f>IF(P232="MP",H232,0)</f>
        <v>0</v>
      </c>
      <c r="V232" s="22">
        <f>IF(P232="MP",I232-O232,0)</f>
        <v>0</v>
      </c>
      <c r="W232" s="22">
        <f>IF(P232="OM",H232,0)</f>
        <v>0</v>
      </c>
      <c r="X232" s="15" t="s">
        <v>1105</v>
      </c>
      <c r="AH232" s="22">
        <f>SUM(Y233:Y240)</f>
        <v>0</v>
      </c>
      <c r="AI232" s="22">
        <f>SUM(Z233:Z240)</f>
        <v>0</v>
      </c>
      <c r="AJ232" s="22">
        <f>SUM(AA233:AA240)</f>
        <v>0</v>
      </c>
    </row>
    <row r="233" spans="1:42" x14ac:dyDescent="0.2">
      <c r="A233" s="23" t="s">
        <v>114</v>
      </c>
      <c r="B233" s="23" t="s">
        <v>1105</v>
      </c>
      <c r="C233" s="23" t="s">
        <v>1153</v>
      </c>
      <c r="D233" s="23" t="s">
        <v>1699</v>
      </c>
      <c r="E233" s="23" t="s">
        <v>1600</v>
      </c>
      <c r="F233" s="24">
        <v>5.43</v>
      </c>
      <c r="G233" s="24">
        <v>0</v>
      </c>
      <c r="H233" s="24">
        <f>ROUND(F233*AD233,2)</f>
        <v>0</v>
      </c>
      <c r="I233" s="24">
        <f>J233-H233</f>
        <v>0</v>
      </c>
      <c r="J233" s="24">
        <f>ROUND(F233*G233,2)</f>
        <v>0</v>
      </c>
      <c r="K233" s="24">
        <v>3.5400000000000002E-3</v>
      </c>
      <c r="L233" s="24">
        <f>F233*K233</f>
        <v>1.9222199999999998E-2</v>
      </c>
      <c r="M233" s="25" t="s">
        <v>7</v>
      </c>
      <c r="N233" s="24">
        <f>IF(M233="5",I233,0)</f>
        <v>0</v>
      </c>
      <c r="Y233" s="24">
        <f>IF(AC233=0,J233,0)</f>
        <v>0</v>
      </c>
      <c r="Z233" s="24">
        <f>IF(AC233=15,J233,0)</f>
        <v>0</v>
      </c>
      <c r="AA233" s="24">
        <f>IF(AC233=21,J233,0)</f>
        <v>0</v>
      </c>
      <c r="AC233" s="26">
        <v>21</v>
      </c>
      <c r="AD233" s="26">
        <f>G233*0.372054263565891</f>
        <v>0</v>
      </c>
      <c r="AE233" s="26">
        <f>G233*(1-0.372054263565891)</f>
        <v>0</v>
      </c>
      <c r="AL233" s="26">
        <f>F233*AD233</f>
        <v>0</v>
      </c>
      <c r="AM233" s="26">
        <f>F233*AE233</f>
        <v>0</v>
      </c>
      <c r="AN233" s="27" t="s">
        <v>1644</v>
      </c>
      <c r="AO233" s="27" t="s">
        <v>1657</v>
      </c>
      <c r="AP233" s="15" t="s">
        <v>1661</v>
      </c>
    </row>
    <row r="234" spans="1:42" x14ac:dyDescent="0.2">
      <c r="D234" s="28" t="s">
        <v>1321</v>
      </c>
      <c r="F234" s="29">
        <v>1.33</v>
      </c>
    </row>
    <row r="235" spans="1:42" x14ac:dyDescent="0.2">
      <c r="D235" s="28" t="s">
        <v>1322</v>
      </c>
      <c r="F235" s="29">
        <v>4.0999999999999996</v>
      </c>
    </row>
    <row r="236" spans="1:42" x14ac:dyDescent="0.2">
      <c r="A236" s="23" t="s">
        <v>115</v>
      </c>
      <c r="B236" s="23" t="s">
        <v>1105</v>
      </c>
      <c r="C236" s="23" t="s">
        <v>1154</v>
      </c>
      <c r="D236" s="23" t="s">
        <v>1256</v>
      </c>
      <c r="E236" s="23" t="s">
        <v>1600</v>
      </c>
      <c r="F236" s="24">
        <v>5.43</v>
      </c>
      <c r="G236" s="24">
        <v>0</v>
      </c>
      <c r="H236" s="24">
        <f>ROUND(F236*AD236,2)</f>
        <v>0</v>
      </c>
      <c r="I236" s="24">
        <f>J236-H236</f>
        <v>0</v>
      </c>
      <c r="J236" s="24">
        <f>ROUND(F236*G236,2)</f>
        <v>0</v>
      </c>
      <c r="K236" s="24">
        <v>8.0000000000000004E-4</v>
      </c>
      <c r="L236" s="24">
        <f>F236*K236</f>
        <v>4.3439999999999998E-3</v>
      </c>
      <c r="M236" s="25" t="s">
        <v>7</v>
      </c>
      <c r="N236" s="24">
        <f>IF(M236="5",I236,0)</f>
        <v>0</v>
      </c>
      <c r="Y236" s="24">
        <f>IF(AC236=0,J236,0)</f>
        <v>0</v>
      </c>
      <c r="Z236" s="24">
        <f>IF(AC236=15,J236,0)</f>
        <v>0</v>
      </c>
      <c r="AA236" s="24">
        <f>IF(AC236=21,J236,0)</f>
        <v>0</v>
      </c>
      <c r="AC236" s="26">
        <v>21</v>
      </c>
      <c r="AD236" s="26">
        <f>G236*1</f>
        <v>0</v>
      </c>
      <c r="AE236" s="26">
        <f>G236*(1-1)</f>
        <v>0</v>
      </c>
      <c r="AL236" s="26">
        <f>F236*AD236</f>
        <v>0</v>
      </c>
      <c r="AM236" s="26">
        <f>F236*AE236</f>
        <v>0</v>
      </c>
      <c r="AN236" s="27" t="s">
        <v>1644</v>
      </c>
      <c r="AO236" s="27" t="s">
        <v>1657</v>
      </c>
      <c r="AP236" s="15" t="s">
        <v>1661</v>
      </c>
    </row>
    <row r="237" spans="1:42" x14ac:dyDescent="0.2">
      <c r="D237" s="28" t="s">
        <v>1318</v>
      </c>
      <c r="F237" s="29">
        <v>5.43</v>
      </c>
    </row>
    <row r="238" spans="1:42" x14ac:dyDescent="0.2">
      <c r="A238" s="30" t="s">
        <v>116</v>
      </c>
      <c r="B238" s="30" t="s">
        <v>1105</v>
      </c>
      <c r="C238" s="30" t="s">
        <v>1155</v>
      </c>
      <c r="D238" s="30" t="s">
        <v>1700</v>
      </c>
      <c r="E238" s="30" t="s">
        <v>1600</v>
      </c>
      <c r="F238" s="31">
        <v>5.7</v>
      </c>
      <c r="G238" s="31">
        <v>0</v>
      </c>
      <c r="H238" s="31">
        <f>ROUND(F238*AD238,2)</f>
        <v>0</v>
      </c>
      <c r="I238" s="31">
        <f>J238-H238</f>
        <v>0</v>
      </c>
      <c r="J238" s="31">
        <f>ROUND(F238*G238,2)</f>
        <v>0</v>
      </c>
      <c r="K238" s="31">
        <v>1.6E-2</v>
      </c>
      <c r="L238" s="31">
        <f>F238*K238</f>
        <v>9.1200000000000003E-2</v>
      </c>
      <c r="M238" s="32" t="s">
        <v>1623</v>
      </c>
      <c r="N238" s="31">
        <f>IF(M238="5",I238,0)</f>
        <v>0</v>
      </c>
      <c r="Y238" s="31">
        <f>IF(AC238=0,J238,0)</f>
        <v>0</v>
      </c>
      <c r="Z238" s="31">
        <f>IF(AC238=15,J238,0)</f>
        <v>0</v>
      </c>
      <c r="AA238" s="31">
        <f>IF(AC238=21,J238,0)</f>
        <v>0</v>
      </c>
      <c r="AC238" s="26">
        <v>21</v>
      </c>
      <c r="AD238" s="26">
        <f>G238*1</f>
        <v>0</v>
      </c>
      <c r="AE238" s="26">
        <f>G238*(1-1)</f>
        <v>0</v>
      </c>
      <c r="AL238" s="26">
        <f>F238*AD238</f>
        <v>0</v>
      </c>
      <c r="AM238" s="26">
        <f>F238*AE238</f>
        <v>0</v>
      </c>
      <c r="AN238" s="27" t="s">
        <v>1644</v>
      </c>
      <c r="AO238" s="27" t="s">
        <v>1657</v>
      </c>
      <c r="AP238" s="15" t="s">
        <v>1661</v>
      </c>
    </row>
    <row r="239" spans="1:42" x14ac:dyDescent="0.2">
      <c r="D239" s="28" t="s">
        <v>1323</v>
      </c>
      <c r="F239" s="29">
        <v>5.7</v>
      </c>
    </row>
    <row r="240" spans="1:42" x14ac:dyDescent="0.2">
      <c r="A240" s="23" t="s">
        <v>117</v>
      </c>
      <c r="B240" s="23" t="s">
        <v>1105</v>
      </c>
      <c r="C240" s="23" t="s">
        <v>1156</v>
      </c>
      <c r="D240" s="23" t="s">
        <v>1258</v>
      </c>
      <c r="E240" s="23" t="s">
        <v>1602</v>
      </c>
      <c r="F240" s="24">
        <v>0.11</v>
      </c>
      <c r="G240" s="24">
        <v>0</v>
      </c>
      <c r="H240" s="24">
        <f>ROUND(F240*AD240,2)</f>
        <v>0</v>
      </c>
      <c r="I240" s="24">
        <f>J240-H240</f>
        <v>0</v>
      </c>
      <c r="J240" s="24">
        <f>ROUND(F240*G240,2)</f>
        <v>0</v>
      </c>
      <c r="K240" s="24">
        <v>0</v>
      </c>
      <c r="L240" s="24">
        <f>F240*K240</f>
        <v>0</v>
      </c>
      <c r="M240" s="25" t="s">
        <v>10</v>
      </c>
      <c r="N240" s="24">
        <f>IF(M240="5",I240,0)</f>
        <v>0</v>
      </c>
      <c r="Y240" s="24">
        <f>IF(AC240=0,J240,0)</f>
        <v>0</v>
      </c>
      <c r="Z240" s="24">
        <f>IF(AC240=15,J240,0)</f>
        <v>0</v>
      </c>
      <c r="AA240" s="24">
        <f>IF(AC240=21,J240,0)</f>
        <v>0</v>
      </c>
      <c r="AC240" s="26">
        <v>21</v>
      </c>
      <c r="AD240" s="26">
        <f>G240*0</f>
        <v>0</v>
      </c>
      <c r="AE240" s="26">
        <f>G240*(1-0)</f>
        <v>0</v>
      </c>
      <c r="AL240" s="26">
        <f>F240*AD240</f>
        <v>0</v>
      </c>
      <c r="AM240" s="26">
        <f>F240*AE240</f>
        <v>0</v>
      </c>
      <c r="AN240" s="27" t="s">
        <v>1644</v>
      </c>
      <c r="AO240" s="27" t="s">
        <v>1657</v>
      </c>
      <c r="AP240" s="15" t="s">
        <v>1661</v>
      </c>
    </row>
    <row r="241" spans="1:42" x14ac:dyDescent="0.2">
      <c r="D241" s="28" t="s">
        <v>1324</v>
      </c>
      <c r="F241" s="29">
        <v>0.11</v>
      </c>
    </row>
    <row r="242" spans="1:42" x14ac:dyDescent="0.2">
      <c r="A242" s="20"/>
      <c r="B242" s="21" t="s">
        <v>1105</v>
      </c>
      <c r="C242" s="21" t="s">
        <v>764</v>
      </c>
      <c r="D242" s="42" t="s">
        <v>1260</v>
      </c>
      <c r="E242" s="43"/>
      <c r="F242" s="43"/>
      <c r="G242" s="43"/>
      <c r="H242" s="22">
        <f>SUM(H243:H264)</f>
        <v>0</v>
      </c>
      <c r="I242" s="22">
        <f>SUM(I243:I264)</f>
        <v>0</v>
      </c>
      <c r="J242" s="22">
        <f>H242+I242</f>
        <v>0</v>
      </c>
      <c r="K242" s="15"/>
      <c r="L242" s="22">
        <f>SUM(L243:L264)</f>
        <v>0.65885099999999985</v>
      </c>
      <c r="O242" s="22">
        <f>IF(P242="PR",J242,SUM(N243:N264))</f>
        <v>0</v>
      </c>
      <c r="P242" s="15" t="s">
        <v>1627</v>
      </c>
      <c r="Q242" s="22">
        <f>IF(P242="HS",H242,0)</f>
        <v>0</v>
      </c>
      <c r="R242" s="22">
        <f>IF(P242="HS",I242-O242,0)</f>
        <v>0</v>
      </c>
      <c r="S242" s="22">
        <f>IF(P242="PS",H242,0)</f>
        <v>0</v>
      </c>
      <c r="T242" s="22">
        <f>IF(P242="PS",I242-O242,0)</f>
        <v>0</v>
      </c>
      <c r="U242" s="22">
        <f>IF(P242="MP",H242,0)</f>
        <v>0</v>
      </c>
      <c r="V242" s="22">
        <f>IF(P242="MP",I242-O242,0)</f>
        <v>0</v>
      </c>
      <c r="W242" s="22">
        <f>IF(P242="OM",H242,0)</f>
        <v>0</v>
      </c>
      <c r="X242" s="15" t="s">
        <v>1105</v>
      </c>
      <c r="AH242" s="22">
        <f>SUM(Y243:Y264)</f>
        <v>0</v>
      </c>
      <c r="AI242" s="22">
        <f>SUM(Z243:Z264)</f>
        <v>0</v>
      </c>
      <c r="AJ242" s="22">
        <f>SUM(AA243:AA264)</f>
        <v>0</v>
      </c>
    </row>
    <row r="243" spans="1:42" x14ac:dyDescent="0.2">
      <c r="A243" s="23" t="s">
        <v>118</v>
      </c>
      <c r="B243" s="23" t="s">
        <v>1105</v>
      </c>
      <c r="C243" s="23" t="s">
        <v>1157</v>
      </c>
      <c r="D243" s="23" t="s">
        <v>1261</v>
      </c>
      <c r="E243" s="23" t="s">
        <v>1600</v>
      </c>
      <c r="F243" s="24">
        <v>31.4</v>
      </c>
      <c r="G243" s="24">
        <v>0</v>
      </c>
      <c r="H243" s="24">
        <f>ROUND(F243*AD243,2)</f>
        <v>0</v>
      </c>
      <c r="I243" s="24">
        <f>J243-H243</f>
        <v>0</v>
      </c>
      <c r="J243" s="24">
        <f>ROUND(F243*G243,2)</f>
        <v>0</v>
      </c>
      <c r="K243" s="24">
        <v>0</v>
      </c>
      <c r="L243" s="24">
        <f>F243*K243</f>
        <v>0</v>
      </c>
      <c r="M243" s="25" t="s">
        <v>7</v>
      </c>
      <c r="N243" s="24">
        <f>IF(M243="5",I243,0)</f>
        <v>0</v>
      </c>
      <c r="Y243" s="24">
        <f>IF(AC243=0,J243,0)</f>
        <v>0</v>
      </c>
      <c r="Z243" s="24">
        <f>IF(AC243=15,J243,0)</f>
        <v>0</v>
      </c>
      <c r="AA243" s="24">
        <f>IF(AC243=21,J243,0)</f>
        <v>0</v>
      </c>
      <c r="AC243" s="26">
        <v>21</v>
      </c>
      <c r="AD243" s="26">
        <f>G243*0.334494773519164</f>
        <v>0</v>
      </c>
      <c r="AE243" s="26">
        <f>G243*(1-0.334494773519164)</f>
        <v>0</v>
      </c>
      <c r="AL243" s="26">
        <f>F243*AD243</f>
        <v>0</v>
      </c>
      <c r="AM243" s="26">
        <f>F243*AE243</f>
        <v>0</v>
      </c>
      <c r="AN243" s="27" t="s">
        <v>1645</v>
      </c>
      <c r="AO243" s="27" t="s">
        <v>1658</v>
      </c>
      <c r="AP243" s="15" t="s">
        <v>1661</v>
      </c>
    </row>
    <row r="244" spans="1:42" x14ac:dyDescent="0.2">
      <c r="D244" s="28" t="s">
        <v>1262</v>
      </c>
      <c r="F244" s="29">
        <v>10.51</v>
      </c>
    </row>
    <row r="245" spans="1:42" x14ac:dyDescent="0.2">
      <c r="D245" s="28" t="s">
        <v>1263</v>
      </c>
      <c r="F245" s="29">
        <v>20.89</v>
      </c>
    </row>
    <row r="246" spans="1:42" x14ac:dyDescent="0.2">
      <c r="A246" s="23" t="s">
        <v>119</v>
      </c>
      <c r="B246" s="23" t="s">
        <v>1105</v>
      </c>
      <c r="C246" s="23" t="s">
        <v>1158</v>
      </c>
      <c r="D246" s="23" t="s">
        <v>1701</v>
      </c>
      <c r="E246" s="23" t="s">
        <v>1600</v>
      </c>
      <c r="F246" s="24">
        <v>31.4</v>
      </c>
      <c r="G246" s="24">
        <v>0</v>
      </c>
      <c r="H246" s="24">
        <f>ROUND(F246*AD246,2)</f>
        <v>0</v>
      </c>
      <c r="I246" s="24">
        <f>J246-H246</f>
        <v>0</v>
      </c>
      <c r="J246" s="24">
        <f>ROUND(F246*G246,2)</f>
        <v>0</v>
      </c>
      <c r="K246" s="24">
        <v>1.1E-4</v>
      </c>
      <c r="L246" s="24">
        <f>F246*K246</f>
        <v>3.454E-3</v>
      </c>
      <c r="M246" s="25" t="s">
        <v>7</v>
      </c>
      <c r="N246" s="24">
        <f>IF(M246="5",I246,0)</f>
        <v>0</v>
      </c>
      <c r="Y246" s="24">
        <f>IF(AC246=0,J246,0)</f>
        <v>0</v>
      </c>
      <c r="Z246" s="24">
        <f>IF(AC246=15,J246,0)</f>
        <v>0</v>
      </c>
      <c r="AA246" s="24">
        <f>IF(AC246=21,J246,0)</f>
        <v>0</v>
      </c>
      <c r="AC246" s="26">
        <v>21</v>
      </c>
      <c r="AD246" s="26">
        <f>G246*0.75</f>
        <v>0</v>
      </c>
      <c r="AE246" s="26">
        <f>G246*(1-0.75)</f>
        <v>0</v>
      </c>
      <c r="AL246" s="26">
        <f>F246*AD246</f>
        <v>0</v>
      </c>
      <c r="AM246" s="26">
        <f>F246*AE246</f>
        <v>0</v>
      </c>
      <c r="AN246" s="27" t="s">
        <v>1645</v>
      </c>
      <c r="AO246" s="27" t="s">
        <v>1658</v>
      </c>
      <c r="AP246" s="15" t="s">
        <v>1661</v>
      </c>
    </row>
    <row r="247" spans="1:42" x14ac:dyDescent="0.2">
      <c r="D247" s="28" t="s">
        <v>1264</v>
      </c>
      <c r="F247" s="29">
        <v>31.4</v>
      </c>
    </row>
    <row r="248" spans="1:42" x14ac:dyDescent="0.2">
      <c r="A248" s="23" t="s">
        <v>120</v>
      </c>
      <c r="B248" s="23" t="s">
        <v>1105</v>
      </c>
      <c r="C248" s="23" t="s">
        <v>1159</v>
      </c>
      <c r="D248" s="23" t="s">
        <v>1702</v>
      </c>
      <c r="E248" s="23" t="s">
        <v>1600</v>
      </c>
      <c r="F248" s="24">
        <v>31.4</v>
      </c>
      <c r="G248" s="24">
        <v>0</v>
      </c>
      <c r="H248" s="24">
        <f>ROUND(F248*AD248,2)</f>
        <v>0</v>
      </c>
      <c r="I248" s="24">
        <f>J248-H248</f>
        <v>0</v>
      </c>
      <c r="J248" s="24">
        <f>ROUND(F248*G248,2)</f>
        <v>0</v>
      </c>
      <c r="K248" s="24">
        <v>3.5000000000000001E-3</v>
      </c>
      <c r="L248" s="24">
        <f>F248*K248</f>
        <v>0.1099</v>
      </c>
      <c r="M248" s="25" t="s">
        <v>7</v>
      </c>
      <c r="N248" s="24">
        <f>IF(M248="5",I248,0)</f>
        <v>0</v>
      </c>
      <c r="Y248" s="24">
        <f>IF(AC248=0,J248,0)</f>
        <v>0</v>
      </c>
      <c r="Z248" s="24">
        <f>IF(AC248=15,J248,0)</f>
        <v>0</v>
      </c>
      <c r="AA248" s="24">
        <f>IF(AC248=21,J248,0)</f>
        <v>0</v>
      </c>
      <c r="AC248" s="26">
        <v>21</v>
      </c>
      <c r="AD248" s="26">
        <f>G248*0.315275310834813</f>
        <v>0</v>
      </c>
      <c r="AE248" s="26">
        <f>G248*(1-0.315275310834813)</f>
        <v>0</v>
      </c>
      <c r="AL248" s="26">
        <f>F248*AD248</f>
        <v>0</v>
      </c>
      <c r="AM248" s="26">
        <f>F248*AE248</f>
        <v>0</v>
      </c>
      <c r="AN248" s="27" t="s">
        <v>1645</v>
      </c>
      <c r="AO248" s="27" t="s">
        <v>1658</v>
      </c>
      <c r="AP248" s="15" t="s">
        <v>1661</v>
      </c>
    </row>
    <row r="249" spans="1:42" x14ac:dyDescent="0.2">
      <c r="D249" s="28" t="s">
        <v>1264</v>
      </c>
      <c r="F249" s="29">
        <v>31.4</v>
      </c>
    </row>
    <row r="250" spans="1:42" x14ac:dyDescent="0.2">
      <c r="A250" s="30" t="s">
        <v>121</v>
      </c>
      <c r="B250" s="30" t="s">
        <v>1105</v>
      </c>
      <c r="C250" s="30" t="s">
        <v>1160</v>
      </c>
      <c r="D250" s="30" t="s">
        <v>1703</v>
      </c>
      <c r="E250" s="30" t="s">
        <v>1600</v>
      </c>
      <c r="F250" s="31">
        <v>32.97</v>
      </c>
      <c r="G250" s="31">
        <v>0</v>
      </c>
      <c r="H250" s="31">
        <f>ROUND(F250*AD250,2)</f>
        <v>0</v>
      </c>
      <c r="I250" s="31">
        <f>J250-H250</f>
        <v>0</v>
      </c>
      <c r="J250" s="31">
        <f>ROUND(F250*G250,2)</f>
        <v>0</v>
      </c>
      <c r="K250" s="31">
        <v>1.6E-2</v>
      </c>
      <c r="L250" s="31">
        <f>F250*K250</f>
        <v>0.52751999999999999</v>
      </c>
      <c r="M250" s="32" t="s">
        <v>1623</v>
      </c>
      <c r="N250" s="31">
        <f>IF(M250="5",I250,0)</f>
        <v>0</v>
      </c>
      <c r="Y250" s="31">
        <f>IF(AC250=0,J250,0)</f>
        <v>0</v>
      </c>
      <c r="Z250" s="31">
        <f>IF(AC250=15,J250,0)</f>
        <v>0</v>
      </c>
      <c r="AA250" s="31">
        <f>IF(AC250=21,J250,0)</f>
        <v>0</v>
      </c>
      <c r="AC250" s="26">
        <v>21</v>
      </c>
      <c r="AD250" s="26">
        <f>G250*1</f>
        <v>0</v>
      </c>
      <c r="AE250" s="26">
        <f>G250*(1-1)</f>
        <v>0</v>
      </c>
      <c r="AL250" s="26">
        <f>F250*AD250</f>
        <v>0</v>
      </c>
      <c r="AM250" s="26">
        <f>F250*AE250</f>
        <v>0</v>
      </c>
      <c r="AN250" s="27" t="s">
        <v>1645</v>
      </c>
      <c r="AO250" s="27" t="s">
        <v>1658</v>
      </c>
      <c r="AP250" s="15" t="s">
        <v>1661</v>
      </c>
    </row>
    <row r="251" spans="1:42" x14ac:dyDescent="0.2">
      <c r="D251" s="28" t="s">
        <v>1265</v>
      </c>
      <c r="F251" s="29">
        <v>32.97</v>
      </c>
    </row>
    <row r="252" spans="1:42" x14ac:dyDescent="0.2">
      <c r="A252" s="23" t="s">
        <v>122</v>
      </c>
      <c r="B252" s="23" t="s">
        <v>1105</v>
      </c>
      <c r="C252" s="23" t="s">
        <v>1161</v>
      </c>
      <c r="D252" s="23" t="s">
        <v>1266</v>
      </c>
      <c r="E252" s="23" t="s">
        <v>1600</v>
      </c>
      <c r="F252" s="24">
        <v>31.4</v>
      </c>
      <c r="G252" s="24">
        <v>0</v>
      </c>
      <c r="H252" s="24">
        <f>ROUND(F252*AD252,2)</f>
        <v>0</v>
      </c>
      <c r="I252" s="24">
        <f>J252-H252</f>
        <v>0</v>
      </c>
      <c r="J252" s="24">
        <f>ROUND(F252*G252,2)</f>
        <v>0</v>
      </c>
      <c r="K252" s="24">
        <v>1.1E-4</v>
      </c>
      <c r="L252" s="24">
        <f>F252*K252</f>
        <v>3.454E-3</v>
      </c>
      <c r="M252" s="25" t="s">
        <v>7</v>
      </c>
      <c r="N252" s="24">
        <f>IF(M252="5",I252,0)</f>
        <v>0</v>
      </c>
      <c r="Y252" s="24">
        <f>IF(AC252=0,J252,0)</f>
        <v>0</v>
      </c>
      <c r="Z252" s="24">
        <f>IF(AC252=15,J252,0)</f>
        <v>0</v>
      </c>
      <c r="AA252" s="24">
        <f>IF(AC252=21,J252,0)</f>
        <v>0</v>
      </c>
      <c r="AC252" s="26">
        <v>21</v>
      </c>
      <c r="AD252" s="26">
        <f>G252*1</f>
        <v>0</v>
      </c>
      <c r="AE252" s="26">
        <f>G252*(1-1)</f>
        <v>0</v>
      </c>
      <c r="AL252" s="26">
        <f>F252*AD252</f>
        <v>0</v>
      </c>
      <c r="AM252" s="26">
        <f>F252*AE252</f>
        <v>0</v>
      </c>
      <c r="AN252" s="27" t="s">
        <v>1645</v>
      </c>
      <c r="AO252" s="27" t="s">
        <v>1658</v>
      </c>
      <c r="AP252" s="15" t="s">
        <v>1661</v>
      </c>
    </row>
    <row r="253" spans="1:42" x14ac:dyDescent="0.2">
      <c r="D253" s="28" t="s">
        <v>1264</v>
      </c>
      <c r="F253" s="29">
        <v>31.4</v>
      </c>
    </row>
    <row r="254" spans="1:42" x14ac:dyDescent="0.2">
      <c r="A254" s="23" t="s">
        <v>123</v>
      </c>
      <c r="B254" s="23" t="s">
        <v>1105</v>
      </c>
      <c r="C254" s="23" t="s">
        <v>1162</v>
      </c>
      <c r="D254" s="23" t="s">
        <v>1267</v>
      </c>
      <c r="E254" s="23" t="s">
        <v>1601</v>
      </c>
      <c r="F254" s="24">
        <v>46.1</v>
      </c>
      <c r="G254" s="24">
        <v>0</v>
      </c>
      <c r="H254" s="24">
        <f>ROUND(F254*AD254,2)</f>
        <v>0</v>
      </c>
      <c r="I254" s="24">
        <f>J254-H254</f>
        <v>0</v>
      </c>
      <c r="J254" s="24">
        <f>ROUND(F254*G254,2)</f>
        <v>0</v>
      </c>
      <c r="K254" s="24">
        <v>0</v>
      </c>
      <c r="L254" s="24">
        <f>F254*K254</f>
        <v>0</v>
      </c>
      <c r="M254" s="25" t="s">
        <v>7</v>
      </c>
      <c r="N254" s="24">
        <f>IF(M254="5",I254,0)</f>
        <v>0</v>
      </c>
      <c r="Y254" s="24">
        <f>IF(AC254=0,J254,0)</f>
        <v>0</v>
      </c>
      <c r="Z254" s="24">
        <f>IF(AC254=15,J254,0)</f>
        <v>0</v>
      </c>
      <c r="AA254" s="24">
        <f>IF(AC254=21,J254,0)</f>
        <v>0</v>
      </c>
      <c r="AC254" s="26">
        <v>21</v>
      </c>
      <c r="AD254" s="26">
        <f>G254*0</f>
        <v>0</v>
      </c>
      <c r="AE254" s="26">
        <f>G254*(1-0)</f>
        <v>0</v>
      </c>
      <c r="AL254" s="26">
        <f>F254*AD254</f>
        <v>0</v>
      </c>
      <c r="AM254" s="26">
        <f>F254*AE254</f>
        <v>0</v>
      </c>
      <c r="AN254" s="27" t="s">
        <v>1645</v>
      </c>
      <c r="AO254" s="27" t="s">
        <v>1658</v>
      </c>
      <c r="AP254" s="15" t="s">
        <v>1661</v>
      </c>
    </row>
    <row r="255" spans="1:42" x14ac:dyDescent="0.2">
      <c r="D255" s="28" t="s">
        <v>1268</v>
      </c>
      <c r="F255" s="29">
        <v>28.5</v>
      </c>
    </row>
    <row r="256" spans="1:42" x14ac:dyDescent="0.2">
      <c r="D256" s="28" t="s">
        <v>1269</v>
      </c>
      <c r="F256" s="29">
        <v>8</v>
      </c>
    </row>
    <row r="257" spans="1:42" x14ac:dyDescent="0.2">
      <c r="D257" s="28" t="s">
        <v>1325</v>
      </c>
      <c r="F257" s="29">
        <v>9.6</v>
      </c>
    </row>
    <row r="258" spans="1:42" x14ac:dyDescent="0.2">
      <c r="A258" s="23" t="s">
        <v>124</v>
      </c>
      <c r="B258" s="23" t="s">
        <v>1105</v>
      </c>
      <c r="C258" s="23" t="s">
        <v>1163</v>
      </c>
      <c r="D258" s="23" t="s">
        <v>1271</v>
      </c>
      <c r="E258" s="23" t="s">
        <v>1601</v>
      </c>
      <c r="F258" s="24">
        <v>8.4</v>
      </c>
      <c r="G258" s="24">
        <v>0</v>
      </c>
      <c r="H258" s="24">
        <f>ROUND(F258*AD258,2)</f>
        <v>0</v>
      </c>
      <c r="I258" s="24">
        <f>J258-H258</f>
        <v>0</v>
      </c>
      <c r="J258" s="24">
        <f>ROUND(F258*G258,2)</f>
        <v>0</v>
      </c>
      <c r="K258" s="24">
        <v>2.9999999999999997E-4</v>
      </c>
      <c r="L258" s="24">
        <f>F258*K258</f>
        <v>2.5199999999999997E-3</v>
      </c>
      <c r="M258" s="25" t="s">
        <v>7</v>
      </c>
      <c r="N258" s="24">
        <f>IF(M258="5",I258,0)</f>
        <v>0</v>
      </c>
      <c r="Y258" s="24">
        <f>IF(AC258=0,J258,0)</f>
        <v>0</v>
      </c>
      <c r="Z258" s="24">
        <f>IF(AC258=15,J258,0)</f>
        <v>0</v>
      </c>
      <c r="AA258" s="24">
        <f>IF(AC258=21,J258,0)</f>
        <v>0</v>
      </c>
      <c r="AC258" s="26">
        <v>21</v>
      </c>
      <c r="AD258" s="26">
        <f>G258*1</f>
        <v>0</v>
      </c>
      <c r="AE258" s="26">
        <f>G258*(1-1)</f>
        <v>0</v>
      </c>
      <c r="AL258" s="26">
        <f>F258*AD258</f>
        <v>0</v>
      </c>
      <c r="AM258" s="26">
        <f>F258*AE258</f>
        <v>0</v>
      </c>
      <c r="AN258" s="27" t="s">
        <v>1645</v>
      </c>
      <c r="AO258" s="27" t="s">
        <v>1658</v>
      </c>
      <c r="AP258" s="15" t="s">
        <v>1661</v>
      </c>
    </row>
    <row r="259" spans="1:42" x14ac:dyDescent="0.2">
      <c r="D259" s="28" t="s">
        <v>1272</v>
      </c>
      <c r="F259" s="29">
        <v>8.4</v>
      </c>
    </row>
    <row r="260" spans="1:42" x14ac:dyDescent="0.2">
      <c r="A260" s="23" t="s">
        <v>125</v>
      </c>
      <c r="B260" s="23" t="s">
        <v>1105</v>
      </c>
      <c r="C260" s="23" t="s">
        <v>1164</v>
      </c>
      <c r="D260" s="23" t="s">
        <v>1273</v>
      </c>
      <c r="E260" s="23" t="s">
        <v>1601</v>
      </c>
      <c r="F260" s="24">
        <v>29.93</v>
      </c>
      <c r="G260" s="24">
        <v>0</v>
      </c>
      <c r="H260" s="24">
        <f>ROUND(F260*AD260,2)</f>
        <v>0</v>
      </c>
      <c r="I260" s="24">
        <f>J260-H260</f>
        <v>0</v>
      </c>
      <c r="J260" s="24">
        <f>ROUND(F260*G260,2)</f>
        <v>0</v>
      </c>
      <c r="K260" s="24">
        <v>2.9999999999999997E-4</v>
      </c>
      <c r="L260" s="24">
        <f>F260*K260</f>
        <v>8.9789999999999991E-3</v>
      </c>
      <c r="M260" s="25" t="s">
        <v>7</v>
      </c>
      <c r="N260" s="24">
        <f>IF(M260="5",I260,0)</f>
        <v>0</v>
      </c>
      <c r="Y260" s="24">
        <f>IF(AC260=0,J260,0)</f>
        <v>0</v>
      </c>
      <c r="Z260" s="24">
        <f>IF(AC260=15,J260,0)</f>
        <v>0</v>
      </c>
      <c r="AA260" s="24">
        <f>IF(AC260=21,J260,0)</f>
        <v>0</v>
      </c>
      <c r="AC260" s="26">
        <v>21</v>
      </c>
      <c r="AD260" s="26">
        <f>G260*1</f>
        <v>0</v>
      </c>
      <c r="AE260" s="26">
        <f>G260*(1-1)</f>
        <v>0</v>
      </c>
      <c r="AL260" s="26">
        <f>F260*AD260</f>
        <v>0</v>
      </c>
      <c r="AM260" s="26">
        <f>F260*AE260</f>
        <v>0</v>
      </c>
      <c r="AN260" s="27" t="s">
        <v>1645</v>
      </c>
      <c r="AO260" s="27" t="s">
        <v>1658</v>
      </c>
      <c r="AP260" s="15" t="s">
        <v>1661</v>
      </c>
    </row>
    <row r="261" spans="1:42" x14ac:dyDescent="0.2">
      <c r="D261" s="28" t="s">
        <v>1326</v>
      </c>
      <c r="F261" s="29">
        <v>29.93</v>
      </c>
    </row>
    <row r="262" spans="1:42" x14ac:dyDescent="0.2">
      <c r="A262" s="23" t="s">
        <v>126</v>
      </c>
      <c r="B262" s="23" t="s">
        <v>1105</v>
      </c>
      <c r="C262" s="23" t="s">
        <v>1165</v>
      </c>
      <c r="D262" s="23" t="s">
        <v>1275</v>
      </c>
      <c r="E262" s="23" t="s">
        <v>1601</v>
      </c>
      <c r="F262" s="24">
        <v>10.08</v>
      </c>
      <c r="G262" s="24">
        <v>0</v>
      </c>
      <c r="H262" s="24">
        <f>ROUND(F262*AD262,2)</f>
        <v>0</v>
      </c>
      <c r="I262" s="24">
        <f>J262-H262</f>
        <v>0</v>
      </c>
      <c r="J262" s="24">
        <f>ROUND(F262*G262,2)</f>
        <v>0</v>
      </c>
      <c r="K262" s="24">
        <v>2.9999999999999997E-4</v>
      </c>
      <c r="L262" s="24">
        <f>F262*K262</f>
        <v>3.0239999999999998E-3</v>
      </c>
      <c r="M262" s="25" t="s">
        <v>7</v>
      </c>
      <c r="N262" s="24">
        <f>IF(M262="5",I262,0)</f>
        <v>0</v>
      </c>
      <c r="Y262" s="24">
        <f>IF(AC262=0,J262,0)</f>
        <v>0</v>
      </c>
      <c r="Z262" s="24">
        <f>IF(AC262=15,J262,0)</f>
        <v>0</v>
      </c>
      <c r="AA262" s="24">
        <f>IF(AC262=21,J262,0)</f>
        <v>0</v>
      </c>
      <c r="AC262" s="26">
        <v>21</v>
      </c>
      <c r="AD262" s="26">
        <f>G262*1</f>
        <v>0</v>
      </c>
      <c r="AE262" s="26">
        <f>G262*(1-1)</f>
        <v>0</v>
      </c>
      <c r="AL262" s="26">
        <f>F262*AD262</f>
        <v>0</v>
      </c>
      <c r="AM262" s="26">
        <f>F262*AE262</f>
        <v>0</v>
      </c>
      <c r="AN262" s="27" t="s">
        <v>1645</v>
      </c>
      <c r="AO262" s="27" t="s">
        <v>1658</v>
      </c>
      <c r="AP262" s="15" t="s">
        <v>1661</v>
      </c>
    </row>
    <row r="263" spans="1:42" x14ac:dyDescent="0.2">
      <c r="D263" s="28" t="s">
        <v>1276</v>
      </c>
      <c r="F263" s="29">
        <v>10.08</v>
      </c>
    </row>
    <row r="264" spans="1:42" x14ac:dyDescent="0.2">
      <c r="A264" s="23" t="s">
        <v>127</v>
      </c>
      <c r="B264" s="23" t="s">
        <v>1105</v>
      </c>
      <c r="C264" s="23" t="s">
        <v>1166</v>
      </c>
      <c r="D264" s="23" t="s">
        <v>1277</v>
      </c>
      <c r="E264" s="23" t="s">
        <v>1602</v>
      </c>
      <c r="F264" s="24">
        <v>0.66</v>
      </c>
      <c r="G264" s="24">
        <v>0</v>
      </c>
      <c r="H264" s="24">
        <f>ROUND(F264*AD264,2)</f>
        <v>0</v>
      </c>
      <c r="I264" s="24">
        <f>J264-H264</f>
        <v>0</v>
      </c>
      <c r="J264" s="24">
        <f>ROUND(F264*G264,2)</f>
        <v>0</v>
      </c>
      <c r="K264" s="24">
        <v>0</v>
      </c>
      <c r="L264" s="24">
        <f>F264*K264</f>
        <v>0</v>
      </c>
      <c r="M264" s="25" t="s">
        <v>10</v>
      </c>
      <c r="N264" s="24">
        <f>IF(M264="5",I264,0)</f>
        <v>0</v>
      </c>
      <c r="Y264" s="24">
        <f>IF(AC264=0,J264,0)</f>
        <v>0</v>
      </c>
      <c r="Z264" s="24">
        <f>IF(AC264=15,J264,0)</f>
        <v>0</v>
      </c>
      <c r="AA264" s="24">
        <f>IF(AC264=21,J264,0)</f>
        <v>0</v>
      </c>
      <c r="AC264" s="26">
        <v>21</v>
      </c>
      <c r="AD264" s="26">
        <f>G264*0</f>
        <v>0</v>
      </c>
      <c r="AE264" s="26">
        <f>G264*(1-0)</f>
        <v>0</v>
      </c>
      <c r="AL264" s="26">
        <f>F264*AD264</f>
        <v>0</v>
      </c>
      <c r="AM264" s="26">
        <f>F264*AE264</f>
        <v>0</v>
      </c>
      <c r="AN264" s="27" t="s">
        <v>1645</v>
      </c>
      <c r="AO264" s="27" t="s">
        <v>1658</v>
      </c>
      <c r="AP264" s="15" t="s">
        <v>1661</v>
      </c>
    </row>
    <row r="265" spans="1:42" x14ac:dyDescent="0.2">
      <c r="D265" s="28" t="s">
        <v>1278</v>
      </c>
      <c r="F265" s="29">
        <v>0.66</v>
      </c>
    </row>
    <row r="266" spans="1:42" x14ac:dyDescent="0.2">
      <c r="A266" s="20"/>
      <c r="B266" s="21" t="s">
        <v>1105</v>
      </c>
      <c r="C266" s="21" t="s">
        <v>767</v>
      </c>
      <c r="D266" s="42" t="s">
        <v>1279</v>
      </c>
      <c r="E266" s="43"/>
      <c r="F266" s="43"/>
      <c r="G266" s="43"/>
      <c r="H266" s="22">
        <f>SUM(H267:H269)</f>
        <v>0</v>
      </c>
      <c r="I266" s="22">
        <f>SUM(I267:I269)</f>
        <v>0</v>
      </c>
      <c r="J266" s="22">
        <f>H266+I266</f>
        <v>0</v>
      </c>
      <c r="K266" s="15"/>
      <c r="L266" s="22">
        <f>SUM(L267:L269)</f>
        <v>1.1654999999999999E-3</v>
      </c>
      <c r="O266" s="22">
        <f>IF(P266="PR",J266,SUM(N267:N269))</f>
        <v>0</v>
      </c>
      <c r="P266" s="15" t="s">
        <v>1627</v>
      </c>
      <c r="Q266" s="22">
        <f>IF(P266="HS",H266,0)</f>
        <v>0</v>
      </c>
      <c r="R266" s="22">
        <f>IF(P266="HS",I266-O266,0)</f>
        <v>0</v>
      </c>
      <c r="S266" s="22">
        <f>IF(P266="PS",H266,0)</f>
        <v>0</v>
      </c>
      <c r="T266" s="22">
        <f>IF(P266="PS",I266-O266,0)</f>
        <v>0</v>
      </c>
      <c r="U266" s="22">
        <f>IF(P266="MP",H266,0)</f>
        <v>0</v>
      </c>
      <c r="V266" s="22">
        <f>IF(P266="MP",I266-O266,0)</f>
        <v>0</v>
      </c>
      <c r="W266" s="22">
        <f>IF(P266="OM",H266,0)</f>
        <v>0</v>
      </c>
      <c r="X266" s="15" t="s">
        <v>1105</v>
      </c>
      <c r="AH266" s="22">
        <f>SUM(Y267:Y269)</f>
        <v>0</v>
      </c>
      <c r="AI266" s="22">
        <f>SUM(Z267:Z269)</f>
        <v>0</v>
      </c>
      <c r="AJ266" s="22">
        <f>SUM(AA267:AA269)</f>
        <v>0</v>
      </c>
    </row>
    <row r="267" spans="1:42" x14ac:dyDescent="0.2">
      <c r="A267" s="23" t="s">
        <v>128</v>
      </c>
      <c r="B267" s="23" t="s">
        <v>1105</v>
      </c>
      <c r="C267" s="23" t="s">
        <v>1167</v>
      </c>
      <c r="D267" s="23" t="s">
        <v>1280</v>
      </c>
      <c r="E267" s="23" t="s">
        <v>1600</v>
      </c>
      <c r="F267" s="24">
        <v>5.55</v>
      </c>
      <c r="G267" s="24">
        <v>0</v>
      </c>
      <c r="H267" s="24">
        <f>ROUND(F267*AD267,2)</f>
        <v>0</v>
      </c>
      <c r="I267" s="24">
        <f>J267-H267</f>
        <v>0</v>
      </c>
      <c r="J267" s="24">
        <f>ROUND(F267*G267,2)</f>
        <v>0</v>
      </c>
      <c r="K267" s="24">
        <v>6.9999999999999994E-5</v>
      </c>
      <c r="L267" s="24">
        <f>F267*K267</f>
        <v>3.8849999999999996E-4</v>
      </c>
      <c r="M267" s="25" t="s">
        <v>7</v>
      </c>
      <c r="N267" s="24">
        <f>IF(M267="5",I267,0)</f>
        <v>0</v>
      </c>
      <c r="Y267" s="24">
        <f>IF(AC267=0,J267,0)</f>
        <v>0</v>
      </c>
      <c r="Z267" s="24">
        <f>IF(AC267=15,J267,0)</f>
        <v>0</v>
      </c>
      <c r="AA267" s="24">
        <f>IF(AC267=21,J267,0)</f>
        <v>0</v>
      </c>
      <c r="AC267" s="26">
        <v>21</v>
      </c>
      <c r="AD267" s="26">
        <f>G267*0.30859375</f>
        <v>0</v>
      </c>
      <c r="AE267" s="26">
        <f>G267*(1-0.30859375)</f>
        <v>0</v>
      </c>
      <c r="AL267" s="26">
        <f>F267*AD267</f>
        <v>0</v>
      </c>
      <c r="AM267" s="26">
        <f>F267*AE267</f>
        <v>0</v>
      </c>
      <c r="AN267" s="27" t="s">
        <v>1646</v>
      </c>
      <c r="AO267" s="27" t="s">
        <v>1658</v>
      </c>
      <c r="AP267" s="15" t="s">
        <v>1661</v>
      </c>
    </row>
    <row r="268" spans="1:42" x14ac:dyDescent="0.2">
      <c r="D268" s="28" t="s">
        <v>1327</v>
      </c>
      <c r="F268" s="29">
        <v>5.55</v>
      </c>
    </row>
    <row r="269" spans="1:42" x14ac:dyDescent="0.2">
      <c r="A269" s="23" t="s">
        <v>129</v>
      </c>
      <c r="B269" s="23" t="s">
        <v>1105</v>
      </c>
      <c r="C269" s="23" t="s">
        <v>1168</v>
      </c>
      <c r="D269" s="23" t="s">
        <v>1704</v>
      </c>
      <c r="E269" s="23" t="s">
        <v>1600</v>
      </c>
      <c r="F269" s="24">
        <v>5.55</v>
      </c>
      <c r="G269" s="24">
        <v>0</v>
      </c>
      <c r="H269" s="24">
        <f>ROUND(F269*AD269,2)</f>
        <v>0</v>
      </c>
      <c r="I269" s="24">
        <f>J269-H269</f>
        <v>0</v>
      </c>
      <c r="J269" s="24">
        <f>ROUND(F269*G269,2)</f>
        <v>0</v>
      </c>
      <c r="K269" s="24">
        <v>1.3999999999999999E-4</v>
      </c>
      <c r="L269" s="24">
        <f>F269*K269</f>
        <v>7.7699999999999991E-4</v>
      </c>
      <c r="M269" s="25" t="s">
        <v>7</v>
      </c>
      <c r="N269" s="24">
        <f>IF(M269="5",I269,0)</f>
        <v>0</v>
      </c>
      <c r="Y269" s="24">
        <f>IF(AC269=0,J269,0)</f>
        <v>0</v>
      </c>
      <c r="Z269" s="24">
        <f>IF(AC269=15,J269,0)</f>
        <v>0</v>
      </c>
      <c r="AA269" s="24">
        <f>IF(AC269=21,J269,0)</f>
        <v>0</v>
      </c>
      <c r="AC269" s="26">
        <v>21</v>
      </c>
      <c r="AD269" s="26">
        <f>G269*0.45045871559633</f>
        <v>0</v>
      </c>
      <c r="AE269" s="26">
        <f>G269*(1-0.45045871559633)</f>
        <v>0</v>
      </c>
      <c r="AL269" s="26">
        <f>F269*AD269</f>
        <v>0</v>
      </c>
      <c r="AM269" s="26">
        <f>F269*AE269</f>
        <v>0</v>
      </c>
      <c r="AN269" s="27" t="s">
        <v>1646</v>
      </c>
      <c r="AO269" s="27" t="s">
        <v>1658</v>
      </c>
      <c r="AP269" s="15" t="s">
        <v>1661</v>
      </c>
    </row>
    <row r="270" spans="1:42" x14ac:dyDescent="0.2">
      <c r="D270" s="28" t="s">
        <v>1327</v>
      </c>
      <c r="F270" s="29">
        <v>5.55</v>
      </c>
    </row>
    <row r="271" spans="1:42" x14ac:dyDescent="0.2">
      <c r="A271" s="20"/>
      <c r="B271" s="21" t="s">
        <v>1105</v>
      </c>
      <c r="C271" s="21" t="s">
        <v>97</v>
      </c>
      <c r="D271" s="42" t="s">
        <v>1283</v>
      </c>
      <c r="E271" s="43"/>
      <c r="F271" s="43"/>
      <c r="G271" s="43"/>
      <c r="H271" s="22">
        <f>SUM(H272:H280)</f>
        <v>0</v>
      </c>
      <c r="I271" s="22">
        <f>SUM(I272:I280)</f>
        <v>0</v>
      </c>
      <c r="J271" s="22">
        <f>H271+I271</f>
        <v>0</v>
      </c>
      <c r="K271" s="15"/>
      <c r="L271" s="22">
        <f>SUM(L272:L280)</f>
        <v>3.6153200000000003E-2</v>
      </c>
      <c r="O271" s="22">
        <f>IF(P271="PR",J271,SUM(N272:N280))</f>
        <v>0</v>
      </c>
      <c r="P271" s="15" t="s">
        <v>1626</v>
      </c>
      <c r="Q271" s="22">
        <f>IF(P271="HS",H271,0)</f>
        <v>0</v>
      </c>
      <c r="R271" s="22">
        <f>IF(P271="HS",I271-O271,0)</f>
        <v>0</v>
      </c>
      <c r="S271" s="22">
        <f>IF(P271="PS",H271,0)</f>
        <v>0</v>
      </c>
      <c r="T271" s="22">
        <f>IF(P271="PS",I271-O271,0)</f>
        <v>0</v>
      </c>
      <c r="U271" s="22">
        <f>IF(P271="MP",H271,0)</f>
        <v>0</v>
      </c>
      <c r="V271" s="22">
        <f>IF(P271="MP",I271-O271,0)</f>
        <v>0</v>
      </c>
      <c r="W271" s="22">
        <f>IF(P271="OM",H271,0)</f>
        <v>0</v>
      </c>
      <c r="X271" s="15" t="s">
        <v>1105</v>
      </c>
      <c r="AH271" s="22">
        <f>SUM(Y272:Y280)</f>
        <v>0</v>
      </c>
      <c r="AI271" s="22">
        <f>SUM(Z272:Z280)</f>
        <v>0</v>
      </c>
      <c r="AJ271" s="22">
        <f>SUM(AA272:AA280)</f>
        <v>0</v>
      </c>
    </row>
    <row r="272" spans="1:42" x14ac:dyDescent="0.2">
      <c r="A272" s="23" t="s">
        <v>130</v>
      </c>
      <c r="B272" s="23" t="s">
        <v>1105</v>
      </c>
      <c r="C272" s="23" t="s">
        <v>1169</v>
      </c>
      <c r="D272" s="23" t="s">
        <v>1284</v>
      </c>
      <c r="E272" s="23" t="s">
        <v>1604</v>
      </c>
      <c r="F272" s="24">
        <v>1</v>
      </c>
      <c r="G272" s="24">
        <v>0</v>
      </c>
      <c r="H272" s="24">
        <f>ROUND(F272*AD272,2)</f>
        <v>0</v>
      </c>
      <c r="I272" s="24">
        <f>J272-H272</f>
        <v>0</v>
      </c>
      <c r="J272" s="24">
        <f>ROUND(F272*G272,2)</f>
        <v>0</v>
      </c>
      <c r="K272" s="24">
        <v>0</v>
      </c>
      <c r="L272" s="24">
        <f>F272*K272</f>
        <v>0</v>
      </c>
      <c r="M272" s="25" t="s">
        <v>7</v>
      </c>
      <c r="N272" s="24">
        <f>IF(M272="5",I272,0)</f>
        <v>0</v>
      </c>
      <c r="Y272" s="24">
        <f>IF(AC272=0,J272,0)</f>
        <v>0</v>
      </c>
      <c r="Z272" s="24">
        <f>IF(AC272=15,J272,0)</f>
        <v>0</v>
      </c>
      <c r="AA272" s="24">
        <f>IF(AC272=21,J272,0)</f>
        <v>0</v>
      </c>
      <c r="AC272" s="26">
        <v>21</v>
      </c>
      <c r="AD272" s="26">
        <f>G272*0.297029702970297</f>
        <v>0</v>
      </c>
      <c r="AE272" s="26">
        <f>G272*(1-0.297029702970297)</f>
        <v>0</v>
      </c>
      <c r="AL272" s="26">
        <f>F272*AD272</f>
        <v>0</v>
      </c>
      <c r="AM272" s="26">
        <f>F272*AE272</f>
        <v>0</v>
      </c>
      <c r="AN272" s="27" t="s">
        <v>1647</v>
      </c>
      <c r="AO272" s="27" t="s">
        <v>1659</v>
      </c>
      <c r="AP272" s="15" t="s">
        <v>1661</v>
      </c>
    </row>
    <row r="273" spans="1:42" x14ac:dyDescent="0.2">
      <c r="D273" s="28" t="s">
        <v>1243</v>
      </c>
      <c r="F273" s="29">
        <v>1</v>
      </c>
    </row>
    <row r="274" spans="1:42" x14ac:dyDescent="0.2">
      <c r="A274" s="23" t="s">
        <v>131</v>
      </c>
      <c r="B274" s="23" t="s">
        <v>1105</v>
      </c>
      <c r="C274" s="23" t="s">
        <v>1170</v>
      </c>
      <c r="D274" s="23" t="s">
        <v>1682</v>
      </c>
      <c r="E274" s="23" t="s">
        <v>1604</v>
      </c>
      <c r="F274" s="24">
        <v>1</v>
      </c>
      <c r="G274" s="24">
        <v>0</v>
      </c>
      <c r="H274" s="24">
        <f>ROUND(F274*AD274,2)</f>
        <v>0</v>
      </c>
      <c r="I274" s="24">
        <f>J274-H274</f>
        <v>0</v>
      </c>
      <c r="J274" s="24">
        <f>ROUND(F274*G274,2)</f>
        <v>0</v>
      </c>
      <c r="K274" s="24">
        <v>4.0000000000000002E-4</v>
      </c>
      <c r="L274" s="24">
        <f>F274*K274</f>
        <v>4.0000000000000002E-4</v>
      </c>
      <c r="M274" s="25" t="s">
        <v>7</v>
      </c>
      <c r="N274" s="24">
        <f>IF(M274="5",I274,0)</f>
        <v>0</v>
      </c>
      <c r="Y274" s="24">
        <f>IF(AC274=0,J274,0)</f>
        <v>0</v>
      </c>
      <c r="Z274" s="24">
        <f>IF(AC274=15,J274,0)</f>
        <v>0</v>
      </c>
      <c r="AA274" s="24">
        <f>IF(AC274=21,J274,0)</f>
        <v>0</v>
      </c>
      <c r="AC274" s="26">
        <v>21</v>
      </c>
      <c r="AD274" s="26">
        <f>G274*1</f>
        <v>0</v>
      </c>
      <c r="AE274" s="26">
        <f>G274*(1-1)</f>
        <v>0</v>
      </c>
      <c r="AL274" s="26">
        <f>F274*AD274</f>
        <v>0</v>
      </c>
      <c r="AM274" s="26">
        <f>F274*AE274</f>
        <v>0</v>
      </c>
      <c r="AN274" s="27" t="s">
        <v>1647</v>
      </c>
      <c r="AO274" s="27" t="s">
        <v>1659</v>
      </c>
      <c r="AP274" s="15" t="s">
        <v>1661</v>
      </c>
    </row>
    <row r="275" spans="1:42" x14ac:dyDescent="0.2">
      <c r="D275" s="28" t="s">
        <v>1243</v>
      </c>
      <c r="F275" s="29">
        <v>1</v>
      </c>
    </row>
    <row r="276" spans="1:42" x14ac:dyDescent="0.2">
      <c r="A276" s="23" t="s">
        <v>132</v>
      </c>
      <c r="B276" s="23" t="s">
        <v>1105</v>
      </c>
      <c r="C276" s="23" t="s">
        <v>1171</v>
      </c>
      <c r="D276" s="23" t="s">
        <v>1285</v>
      </c>
      <c r="E276" s="23" t="s">
        <v>1604</v>
      </c>
      <c r="F276" s="24">
        <v>2</v>
      </c>
      <c r="G276" s="24">
        <v>0</v>
      </c>
      <c r="H276" s="24">
        <f>ROUND(F276*AD276,2)</f>
        <v>0</v>
      </c>
      <c r="I276" s="24">
        <f>J276-H276</f>
        <v>0</v>
      </c>
      <c r="J276" s="24">
        <f>ROUND(F276*G276,2)</f>
        <v>0</v>
      </c>
      <c r="K276" s="24">
        <v>2.14E-3</v>
      </c>
      <c r="L276" s="24">
        <f>F276*K276</f>
        <v>4.28E-3</v>
      </c>
      <c r="M276" s="25" t="s">
        <v>7</v>
      </c>
      <c r="N276" s="24">
        <f>IF(M276="5",I276,0)</f>
        <v>0</v>
      </c>
      <c r="Y276" s="24">
        <f>IF(AC276=0,J276,0)</f>
        <v>0</v>
      </c>
      <c r="Z276" s="24">
        <f>IF(AC276=15,J276,0)</f>
        <v>0</v>
      </c>
      <c r="AA276" s="24">
        <f>IF(AC276=21,J276,0)</f>
        <v>0</v>
      </c>
      <c r="AC276" s="26">
        <v>21</v>
      </c>
      <c r="AD276" s="26">
        <f>G276*0.474254742547426</f>
        <v>0</v>
      </c>
      <c r="AE276" s="26">
        <f>G276*(1-0.474254742547426)</f>
        <v>0</v>
      </c>
      <c r="AL276" s="26">
        <f>F276*AD276</f>
        <v>0</v>
      </c>
      <c r="AM276" s="26">
        <f>F276*AE276</f>
        <v>0</v>
      </c>
      <c r="AN276" s="27" t="s">
        <v>1647</v>
      </c>
      <c r="AO276" s="27" t="s">
        <v>1659</v>
      </c>
      <c r="AP276" s="15" t="s">
        <v>1661</v>
      </c>
    </row>
    <row r="277" spans="1:42" x14ac:dyDescent="0.2">
      <c r="D277" s="28" t="s">
        <v>1246</v>
      </c>
      <c r="F277" s="29">
        <v>2</v>
      </c>
    </row>
    <row r="278" spans="1:42" x14ac:dyDescent="0.2">
      <c r="A278" s="23" t="s">
        <v>133</v>
      </c>
      <c r="B278" s="23" t="s">
        <v>1105</v>
      </c>
      <c r="C278" s="23" t="s">
        <v>1172</v>
      </c>
      <c r="D278" s="23" t="s">
        <v>1681</v>
      </c>
      <c r="E278" s="23" t="s">
        <v>1604</v>
      </c>
      <c r="F278" s="24">
        <v>2</v>
      </c>
      <c r="G278" s="24">
        <v>0</v>
      </c>
      <c r="H278" s="24">
        <f>ROUND(F278*AD278,2)</f>
        <v>0</v>
      </c>
      <c r="I278" s="24">
        <f>J278-H278</f>
        <v>0</v>
      </c>
      <c r="J278" s="24">
        <f>ROUND(F278*G278,2)</f>
        <v>0</v>
      </c>
      <c r="K278" s="24">
        <v>1.4999999999999999E-2</v>
      </c>
      <c r="L278" s="24">
        <f>F278*K278</f>
        <v>0.03</v>
      </c>
      <c r="M278" s="25" t="s">
        <v>7</v>
      </c>
      <c r="N278" s="24">
        <f>IF(M278="5",I278,0)</f>
        <v>0</v>
      </c>
      <c r="Y278" s="24">
        <f>IF(AC278=0,J278,0)</f>
        <v>0</v>
      </c>
      <c r="Z278" s="24">
        <f>IF(AC278=15,J278,0)</f>
        <v>0</v>
      </c>
      <c r="AA278" s="24">
        <f>IF(AC278=21,J278,0)</f>
        <v>0</v>
      </c>
      <c r="AC278" s="26">
        <v>21</v>
      </c>
      <c r="AD278" s="26">
        <f>G278*1</f>
        <v>0</v>
      </c>
      <c r="AE278" s="26">
        <f>G278*(1-1)</f>
        <v>0</v>
      </c>
      <c r="AL278" s="26">
        <f>F278*AD278</f>
        <v>0</v>
      </c>
      <c r="AM278" s="26">
        <f>F278*AE278</f>
        <v>0</v>
      </c>
      <c r="AN278" s="27" t="s">
        <v>1647</v>
      </c>
      <c r="AO278" s="27" t="s">
        <v>1659</v>
      </c>
      <c r="AP278" s="15" t="s">
        <v>1661</v>
      </c>
    </row>
    <row r="279" spans="1:42" x14ac:dyDescent="0.2">
      <c r="D279" s="28" t="s">
        <v>1246</v>
      </c>
      <c r="F279" s="29">
        <v>2</v>
      </c>
    </row>
    <row r="280" spans="1:42" x14ac:dyDescent="0.2">
      <c r="A280" s="23" t="s">
        <v>134</v>
      </c>
      <c r="B280" s="23" t="s">
        <v>1105</v>
      </c>
      <c r="C280" s="23" t="s">
        <v>1173</v>
      </c>
      <c r="D280" s="23" t="s">
        <v>1287</v>
      </c>
      <c r="E280" s="23" t="s">
        <v>1600</v>
      </c>
      <c r="F280" s="24">
        <v>36.83</v>
      </c>
      <c r="G280" s="24">
        <v>0</v>
      </c>
      <c r="H280" s="24">
        <f>ROUND(F280*AD280,2)</f>
        <v>0</v>
      </c>
      <c r="I280" s="24">
        <f>J280-H280</f>
        <v>0</v>
      </c>
      <c r="J280" s="24">
        <f>ROUND(F280*G280,2)</f>
        <v>0</v>
      </c>
      <c r="K280" s="24">
        <v>4.0000000000000003E-5</v>
      </c>
      <c r="L280" s="24">
        <f>F280*K280</f>
        <v>1.4732E-3</v>
      </c>
      <c r="M280" s="25" t="s">
        <v>7</v>
      </c>
      <c r="N280" s="24">
        <f>IF(M280="5",I280,0)</f>
        <v>0</v>
      </c>
      <c r="Y280" s="24">
        <f>IF(AC280=0,J280,0)</f>
        <v>0</v>
      </c>
      <c r="Z280" s="24">
        <f>IF(AC280=15,J280,0)</f>
        <v>0</v>
      </c>
      <c r="AA280" s="24">
        <f>IF(AC280=21,J280,0)</f>
        <v>0</v>
      </c>
      <c r="AC280" s="26">
        <v>21</v>
      </c>
      <c r="AD280" s="26">
        <f>G280*0.0193808882907133</f>
        <v>0</v>
      </c>
      <c r="AE280" s="26">
        <f>G280*(1-0.0193808882907133)</f>
        <v>0</v>
      </c>
      <c r="AL280" s="26">
        <f>F280*AD280</f>
        <v>0</v>
      </c>
      <c r="AM280" s="26">
        <f>F280*AE280</f>
        <v>0</v>
      </c>
      <c r="AN280" s="27" t="s">
        <v>1647</v>
      </c>
      <c r="AO280" s="27" t="s">
        <v>1659</v>
      </c>
      <c r="AP280" s="15" t="s">
        <v>1661</v>
      </c>
    </row>
    <row r="281" spans="1:42" x14ac:dyDescent="0.2">
      <c r="D281" s="28" t="s">
        <v>1328</v>
      </c>
      <c r="F281" s="29">
        <v>36.83</v>
      </c>
    </row>
    <row r="282" spans="1:42" x14ac:dyDescent="0.2">
      <c r="A282" s="20"/>
      <c r="B282" s="21" t="s">
        <v>1105</v>
      </c>
      <c r="C282" s="21" t="s">
        <v>98</v>
      </c>
      <c r="D282" s="42" t="s">
        <v>1289</v>
      </c>
      <c r="E282" s="43"/>
      <c r="F282" s="43"/>
      <c r="G282" s="43"/>
      <c r="H282" s="22">
        <f>SUM(H283:H289)</f>
        <v>0</v>
      </c>
      <c r="I282" s="22">
        <f>SUM(I283:I289)</f>
        <v>0</v>
      </c>
      <c r="J282" s="22">
        <f>H282+I282</f>
        <v>0</v>
      </c>
      <c r="K282" s="15"/>
      <c r="L282" s="22">
        <f>SUM(L283:L289)</f>
        <v>0.14588000000000001</v>
      </c>
      <c r="O282" s="22">
        <f>IF(P282="PR",J282,SUM(N283:N289))</f>
        <v>0</v>
      </c>
      <c r="P282" s="15" t="s">
        <v>1626</v>
      </c>
      <c r="Q282" s="22">
        <f>IF(P282="HS",H282,0)</f>
        <v>0</v>
      </c>
      <c r="R282" s="22">
        <f>IF(P282="HS",I282-O282,0)</f>
        <v>0</v>
      </c>
      <c r="S282" s="22">
        <f>IF(P282="PS",H282,0)</f>
        <v>0</v>
      </c>
      <c r="T282" s="22">
        <f>IF(P282="PS",I282-O282,0)</f>
        <v>0</v>
      </c>
      <c r="U282" s="22">
        <f>IF(P282="MP",H282,0)</f>
        <v>0</v>
      </c>
      <c r="V282" s="22">
        <f>IF(P282="MP",I282-O282,0)</f>
        <v>0</v>
      </c>
      <c r="W282" s="22">
        <f>IF(P282="OM",H282,0)</f>
        <v>0</v>
      </c>
      <c r="X282" s="15" t="s">
        <v>1105</v>
      </c>
      <c r="AH282" s="22">
        <f>SUM(Y283:Y289)</f>
        <v>0</v>
      </c>
      <c r="AI282" s="22">
        <f>SUM(Z283:Z289)</f>
        <v>0</v>
      </c>
      <c r="AJ282" s="22">
        <f>SUM(AA283:AA289)</f>
        <v>0</v>
      </c>
    </row>
    <row r="283" spans="1:42" x14ac:dyDescent="0.2">
      <c r="A283" s="23" t="s">
        <v>135</v>
      </c>
      <c r="B283" s="23" t="s">
        <v>1105</v>
      </c>
      <c r="C283" s="23" t="s">
        <v>1174</v>
      </c>
      <c r="D283" s="23" t="s">
        <v>1290</v>
      </c>
      <c r="E283" s="23" t="s">
        <v>1604</v>
      </c>
      <c r="F283" s="24">
        <v>2</v>
      </c>
      <c r="G283" s="24">
        <v>0</v>
      </c>
      <c r="H283" s="24">
        <f t="shared" ref="H283:H289" si="36">ROUND(F283*AD283,2)</f>
        <v>0</v>
      </c>
      <c r="I283" s="24">
        <f t="shared" ref="I283:I289" si="37">J283-H283</f>
        <v>0</v>
      </c>
      <c r="J283" s="24">
        <f t="shared" ref="J283:J289" si="38">ROUND(F283*G283,2)</f>
        <v>0</v>
      </c>
      <c r="K283" s="24">
        <v>4.0000000000000002E-4</v>
      </c>
      <c r="L283" s="24">
        <f t="shared" ref="L283:L289" si="39">F283*K283</f>
        <v>8.0000000000000004E-4</v>
      </c>
      <c r="M283" s="25" t="s">
        <v>8</v>
      </c>
      <c r="N283" s="24">
        <f t="shared" ref="N283:N289" si="40">IF(M283="5",I283,0)</f>
        <v>0</v>
      </c>
      <c r="Y283" s="24">
        <f t="shared" ref="Y283:Y289" si="41">IF(AC283=0,J283,0)</f>
        <v>0</v>
      </c>
      <c r="Z283" s="24">
        <f t="shared" ref="Z283:Z289" si="42">IF(AC283=15,J283,0)</f>
        <v>0</v>
      </c>
      <c r="AA283" s="24">
        <f t="shared" ref="AA283:AA289" si="43">IF(AC283=21,J283,0)</f>
        <v>0</v>
      </c>
      <c r="AC283" s="26">
        <v>21</v>
      </c>
      <c r="AD283" s="26">
        <f t="shared" ref="AD283:AD289" si="44">G283*0</f>
        <v>0</v>
      </c>
      <c r="AE283" s="26">
        <f t="shared" ref="AE283:AE289" si="45">G283*(1-0)</f>
        <v>0</v>
      </c>
      <c r="AL283" s="26">
        <f t="shared" ref="AL283:AL289" si="46">F283*AD283</f>
        <v>0</v>
      </c>
      <c r="AM283" s="26">
        <f t="shared" ref="AM283:AM289" si="47">F283*AE283</f>
        <v>0</v>
      </c>
      <c r="AN283" s="27" t="s">
        <v>1648</v>
      </c>
      <c r="AO283" s="27" t="s">
        <v>1659</v>
      </c>
      <c r="AP283" s="15" t="s">
        <v>1661</v>
      </c>
    </row>
    <row r="284" spans="1:42" x14ac:dyDescent="0.2">
      <c r="A284" s="23" t="s">
        <v>136</v>
      </c>
      <c r="B284" s="23" t="s">
        <v>1105</v>
      </c>
      <c r="C284" s="23" t="s">
        <v>1175</v>
      </c>
      <c r="D284" s="23" t="s">
        <v>1291</v>
      </c>
      <c r="E284" s="23" t="s">
        <v>1604</v>
      </c>
      <c r="F284" s="24">
        <v>2</v>
      </c>
      <c r="G284" s="24">
        <v>0</v>
      </c>
      <c r="H284" s="24">
        <f t="shared" si="36"/>
        <v>0</v>
      </c>
      <c r="I284" s="24">
        <f t="shared" si="37"/>
        <v>0</v>
      </c>
      <c r="J284" s="24">
        <f t="shared" si="38"/>
        <v>0</v>
      </c>
      <c r="K284" s="24">
        <v>4.0000000000000002E-4</v>
      </c>
      <c r="L284" s="24">
        <f t="shared" si="39"/>
        <v>8.0000000000000004E-4</v>
      </c>
      <c r="M284" s="25" t="s">
        <v>8</v>
      </c>
      <c r="N284" s="24">
        <f t="shared" si="40"/>
        <v>0</v>
      </c>
      <c r="Y284" s="24">
        <f t="shared" si="41"/>
        <v>0</v>
      </c>
      <c r="Z284" s="24">
        <f t="shared" si="42"/>
        <v>0</v>
      </c>
      <c r="AA284" s="24">
        <f t="shared" si="43"/>
        <v>0</v>
      </c>
      <c r="AC284" s="26">
        <v>21</v>
      </c>
      <c r="AD284" s="26">
        <f t="shared" si="44"/>
        <v>0</v>
      </c>
      <c r="AE284" s="26">
        <f t="shared" si="45"/>
        <v>0</v>
      </c>
      <c r="AL284" s="26">
        <f t="shared" si="46"/>
        <v>0</v>
      </c>
      <c r="AM284" s="26">
        <f t="shared" si="47"/>
        <v>0</v>
      </c>
      <c r="AN284" s="27" t="s">
        <v>1648</v>
      </c>
      <c r="AO284" s="27" t="s">
        <v>1659</v>
      </c>
      <c r="AP284" s="15" t="s">
        <v>1661</v>
      </c>
    </row>
    <row r="285" spans="1:42" x14ac:dyDescent="0.2">
      <c r="A285" s="23" t="s">
        <v>137</v>
      </c>
      <c r="B285" s="23" t="s">
        <v>1105</v>
      </c>
      <c r="C285" s="23" t="s">
        <v>1176</v>
      </c>
      <c r="D285" s="23" t="s">
        <v>1292</v>
      </c>
      <c r="E285" s="23" t="s">
        <v>1604</v>
      </c>
      <c r="F285" s="24">
        <v>2</v>
      </c>
      <c r="G285" s="24">
        <v>0</v>
      </c>
      <c r="H285" s="24">
        <f t="shared" si="36"/>
        <v>0</v>
      </c>
      <c r="I285" s="24">
        <f t="shared" si="37"/>
        <v>0</v>
      </c>
      <c r="J285" s="24">
        <f t="shared" si="38"/>
        <v>0</v>
      </c>
      <c r="K285" s="24">
        <v>3.0000000000000001E-3</v>
      </c>
      <c r="L285" s="24">
        <f t="shared" si="39"/>
        <v>6.0000000000000001E-3</v>
      </c>
      <c r="M285" s="25" t="s">
        <v>8</v>
      </c>
      <c r="N285" s="24">
        <f t="shared" si="40"/>
        <v>0</v>
      </c>
      <c r="Y285" s="24">
        <f t="shared" si="41"/>
        <v>0</v>
      </c>
      <c r="Z285" s="24">
        <f t="shared" si="42"/>
        <v>0</v>
      </c>
      <c r="AA285" s="24">
        <f t="shared" si="43"/>
        <v>0</v>
      </c>
      <c r="AC285" s="26">
        <v>21</v>
      </c>
      <c r="AD285" s="26">
        <f t="shared" si="44"/>
        <v>0</v>
      </c>
      <c r="AE285" s="26">
        <f t="shared" si="45"/>
        <v>0</v>
      </c>
      <c r="AL285" s="26">
        <f t="shared" si="46"/>
        <v>0</v>
      </c>
      <c r="AM285" s="26">
        <f t="shared" si="47"/>
        <v>0</v>
      </c>
      <c r="AN285" s="27" t="s">
        <v>1648</v>
      </c>
      <c r="AO285" s="27" t="s">
        <v>1659</v>
      </c>
      <c r="AP285" s="15" t="s">
        <v>1661</v>
      </c>
    </row>
    <row r="286" spans="1:42" x14ac:dyDescent="0.2">
      <c r="A286" s="23" t="s">
        <v>138</v>
      </c>
      <c r="B286" s="23" t="s">
        <v>1105</v>
      </c>
      <c r="C286" s="23" t="s">
        <v>1177</v>
      </c>
      <c r="D286" s="23" t="s">
        <v>1293</v>
      </c>
      <c r="E286" s="23" t="s">
        <v>1604</v>
      </c>
      <c r="F286" s="24">
        <v>2</v>
      </c>
      <c r="G286" s="24">
        <v>0</v>
      </c>
      <c r="H286" s="24">
        <f t="shared" si="36"/>
        <v>0</v>
      </c>
      <c r="I286" s="24">
        <f t="shared" si="37"/>
        <v>0</v>
      </c>
      <c r="J286" s="24">
        <f t="shared" si="38"/>
        <v>0</v>
      </c>
      <c r="K286" s="24">
        <v>5.0000000000000001E-4</v>
      </c>
      <c r="L286" s="24">
        <f t="shared" si="39"/>
        <v>1E-3</v>
      </c>
      <c r="M286" s="25" t="s">
        <v>8</v>
      </c>
      <c r="N286" s="24">
        <f t="shared" si="40"/>
        <v>0</v>
      </c>
      <c r="Y286" s="24">
        <f t="shared" si="41"/>
        <v>0</v>
      </c>
      <c r="Z286" s="24">
        <f t="shared" si="42"/>
        <v>0</v>
      </c>
      <c r="AA286" s="24">
        <f t="shared" si="43"/>
        <v>0</v>
      </c>
      <c r="AC286" s="26">
        <v>21</v>
      </c>
      <c r="AD286" s="26">
        <f t="shared" si="44"/>
        <v>0</v>
      </c>
      <c r="AE286" s="26">
        <f t="shared" si="45"/>
        <v>0</v>
      </c>
      <c r="AL286" s="26">
        <f t="shared" si="46"/>
        <v>0</v>
      </c>
      <c r="AM286" s="26">
        <f t="shared" si="47"/>
        <v>0</v>
      </c>
      <c r="AN286" s="27" t="s">
        <v>1648</v>
      </c>
      <c r="AO286" s="27" t="s">
        <v>1659</v>
      </c>
      <c r="AP286" s="15" t="s">
        <v>1661</v>
      </c>
    </row>
    <row r="287" spans="1:42" x14ac:dyDescent="0.2">
      <c r="A287" s="23" t="s">
        <v>139</v>
      </c>
      <c r="B287" s="23" t="s">
        <v>1105</v>
      </c>
      <c r="C287" s="23" t="s">
        <v>1178</v>
      </c>
      <c r="D287" s="23" t="s">
        <v>1294</v>
      </c>
      <c r="E287" s="23" t="s">
        <v>1601</v>
      </c>
      <c r="F287" s="24">
        <v>1.2</v>
      </c>
      <c r="G287" s="24">
        <v>0</v>
      </c>
      <c r="H287" s="24">
        <f t="shared" si="36"/>
        <v>0</v>
      </c>
      <c r="I287" s="24">
        <f t="shared" si="37"/>
        <v>0</v>
      </c>
      <c r="J287" s="24">
        <f t="shared" si="38"/>
        <v>0</v>
      </c>
      <c r="K287" s="24">
        <v>9.4000000000000004E-3</v>
      </c>
      <c r="L287" s="24">
        <f t="shared" si="39"/>
        <v>1.128E-2</v>
      </c>
      <c r="M287" s="25" t="s">
        <v>8</v>
      </c>
      <c r="N287" s="24">
        <f t="shared" si="40"/>
        <v>0</v>
      </c>
      <c r="Y287" s="24">
        <f t="shared" si="41"/>
        <v>0</v>
      </c>
      <c r="Z287" s="24">
        <f t="shared" si="42"/>
        <v>0</v>
      </c>
      <c r="AA287" s="24">
        <f t="shared" si="43"/>
        <v>0</v>
      </c>
      <c r="AC287" s="26">
        <v>21</v>
      </c>
      <c r="AD287" s="26">
        <f t="shared" si="44"/>
        <v>0</v>
      </c>
      <c r="AE287" s="26">
        <f t="shared" si="45"/>
        <v>0</v>
      </c>
      <c r="AL287" s="26">
        <f t="shared" si="46"/>
        <v>0</v>
      </c>
      <c r="AM287" s="26">
        <f t="shared" si="47"/>
        <v>0</v>
      </c>
      <c r="AN287" s="27" t="s">
        <v>1648</v>
      </c>
      <c r="AO287" s="27" t="s">
        <v>1659</v>
      </c>
      <c r="AP287" s="15" t="s">
        <v>1661</v>
      </c>
    </row>
    <row r="288" spans="1:42" x14ac:dyDescent="0.2">
      <c r="A288" s="23" t="s">
        <v>140</v>
      </c>
      <c r="B288" s="23" t="s">
        <v>1105</v>
      </c>
      <c r="C288" s="23" t="s">
        <v>1179</v>
      </c>
      <c r="D288" s="23" t="s">
        <v>1295</v>
      </c>
      <c r="E288" s="23" t="s">
        <v>1600</v>
      </c>
      <c r="F288" s="24">
        <v>5.6</v>
      </c>
      <c r="G288" s="24">
        <v>0</v>
      </c>
      <c r="H288" s="24">
        <f t="shared" si="36"/>
        <v>0</v>
      </c>
      <c r="I288" s="24">
        <f t="shared" si="37"/>
        <v>0</v>
      </c>
      <c r="J288" s="24">
        <f t="shared" si="38"/>
        <v>0</v>
      </c>
      <c r="K288" s="24">
        <v>0.02</v>
      </c>
      <c r="L288" s="24">
        <f t="shared" si="39"/>
        <v>0.11199999999999999</v>
      </c>
      <c r="M288" s="25" t="s">
        <v>7</v>
      </c>
      <c r="N288" s="24">
        <f t="shared" si="40"/>
        <v>0</v>
      </c>
      <c r="Y288" s="24">
        <f t="shared" si="41"/>
        <v>0</v>
      </c>
      <c r="Z288" s="24">
        <f t="shared" si="42"/>
        <v>0</v>
      </c>
      <c r="AA288" s="24">
        <f t="shared" si="43"/>
        <v>0</v>
      </c>
      <c r="AC288" s="26">
        <v>21</v>
      </c>
      <c r="AD288" s="26">
        <f t="shared" si="44"/>
        <v>0</v>
      </c>
      <c r="AE288" s="26">
        <f t="shared" si="45"/>
        <v>0</v>
      </c>
      <c r="AL288" s="26">
        <f t="shared" si="46"/>
        <v>0</v>
      </c>
      <c r="AM288" s="26">
        <f t="shared" si="47"/>
        <v>0</v>
      </c>
      <c r="AN288" s="27" t="s">
        <v>1648</v>
      </c>
      <c r="AO288" s="27" t="s">
        <v>1659</v>
      </c>
      <c r="AP288" s="15" t="s">
        <v>1661</v>
      </c>
    </row>
    <row r="289" spans="1:42" x14ac:dyDescent="0.2">
      <c r="A289" s="23" t="s">
        <v>141</v>
      </c>
      <c r="B289" s="23" t="s">
        <v>1105</v>
      </c>
      <c r="C289" s="23" t="s">
        <v>1180</v>
      </c>
      <c r="D289" s="23" t="s">
        <v>1296</v>
      </c>
      <c r="E289" s="23" t="s">
        <v>1604</v>
      </c>
      <c r="F289" s="24">
        <v>2</v>
      </c>
      <c r="G289" s="24">
        <v>0</v>
      </c>
      <c r="H289" s="24">
        <f t="shared" si="36"/>
        <v>0</v>
      </c>
      <c r="I289" s="24">
        <f t="shared" si="37"/>
        <v>0</v>
      </c>
      <c r="J289" s="24">
        <f t="shared" si="38"/>
        <v>0</v>
      </c>
      <c r="K289" s="24">
        <v>7.0000000000000001E-3</v>
      </c>
      <c r="L289" s="24">
        <f t="shared" si="39"/>
        <v>1.4E-2</v>
      </c>
      <c r="M289" s="25" t="s">
        <v>8</v>
      </c>
      <c r="N289" s="24">
        <f t="shared" si="40"/>
        <v>0</v>
      </c>
      <c r="Y289" s="24">
        <f t="shared" si="41"/>
        <v>0</v>
      </c>
      <c r="Z289" s="24">
        <f t="shared" si="42"/>
        <v>0</v>
      </c>
      <c r="AA289" s="24">
        <f t="shared" si="43"/>
        <v>0</v>
      </c>
      <c r="AC289" s="26">
        <v>21</v>
      </c>
      <c r="AD289" s="26">
        <f t="shared" si="44"/>
        <v>0</v>
      </c>
      <c r="AE289" s="26">
        <f t="shared" si="45"/>
        <v>0</v>
      </c>
      <c r="AL289" s="26">
        <f t="shared" si="46"/>
        <v>0</v>
      </c>
      <c r="AM289" s="26">
        <f t="shared" si="47"/>
        <v>0</v>
      </c>
      <c r="AN289" s="27" t="s">
        <v>1648</v>
      </c>
      <c r="AO289" s="27" t="s">
        <v>1659</v>
      </c>
      <c r="AP289" s="15" t="s">
        <v>1661</v>
      </c>
    </row>
    <row r="290" spans="1:42" x14ac:dyDescent="0.2">
      <c r="A290" s="20"/>
      <c r="B290" s="21" t="s">
        <v>1105</v>
      </c>
      <c r="C290" s="21" t="s">
        <v>99</v>
      </c>
      <c r="D290" s="42" t="s">
        <v>1297</v>
      </c>
      <c r="E290" s="43"/>
      <c r="F290" s="43"/>
      <c r="G290" s="43"/>
      <c r="H290" s="22">
        <f>SUM(H291:H297)</f>
        <v>0</v>
      </c>
      <c r="I290" s="22">
        <f>SUM(I291:I297)</f>
        <v>0</v>
      </c>
      <c r="J290" s="22">
        <f>H290+I290</f>
        <v>0</v>
      </c>
      <c r="K290" s="15"/>
      <c r="L290" s="22">
        <f>SUM(L291:L297)</f>
        <v>1.5724600000000002</v>
      </c>
      <c r="O290" s="22">
        <f>IF(P290="PR",J290,SUM(N291:N297))</f>
        <v>0</v>
      </c>
      <c r="P290" s="15" t="s">
        <v>1626</v>
      </c>
      <c r="Q290" s="22">
        <f>IF(P290="HS",H290,0)</f>
        <v>0</v>
      </c>
      <c r="R290" s="22">
        <f>IF(P290="HS",I290-O290,0)</f>
        <v>0</v>
      </c>
      <c r="S290" s="22">
        <f>IF(P290="PS",H290,0)</f>
        <v>0</v>
      </c>
      <c r="T290" s="22">
        <f>IF(P290="PS",I290-O290,0)</f>
        <v>0</v>
      </c>
      <c r="U290" s="22">
        <f>IF(P290="MP",H290,0)</f>
        <v>0</v>
      </c>
      <c r="V290" s="22">
        <f>IF(P290="MP",I290-O290,0)</f>
        <v>0</v>
      </c>
      <c r="W290" s="22">
        <f>IF(P290="OM",H290,0)</f>
        <v>0</v>
      </c>
      <c r="X290" s="15" t="s">
        <v>1105</v>
      </c>
      <c r="AH290" s="22">
        <f>SUM(Y291:Y297)</f>
        <v>0</v>
      </c>
      <c r="AI290" s="22">
        <f>SUM(Z291:Z297)</f>
        <v>0</v>
      </c>
      <c r="AJ290" s="22">
        <f>SUM(AA291:AA297)</f>
        <v>0</v>
      </c>
    </row>
    <row r="291" spans="1:42" x14ac:dyDescent="0.2">
      <c r="A291" s="23" t="s">
        <v>142</v>
      </c>
      <c r="B291" s="23" t="s">
        <v>1105</v>
      </c>
      <c r="C291" s="23" t="s">
        <v>1181</v>
      </c>
      <c r="D291" s="23" t="s">
        <v>1298</v>
      </c>
      <c r="E291" s="23" t="s">
        <v>1601</v>
      </c>
      <c r="F291" s="24">
        <v>1.2</v>
      </c>
      <c r="G291" s="24">
        <v>0</v>
      </c>
      <c r="H291" s="24">
        <f t="shared" ref="H291:H297" si="48">ROUND(F291*AD291,2)</f>
        <v>0</v>
      </c>
      <c r="I291" s="24">
        <f t="shared" ref="I291:I297" si="49">J291-H291</f>
        <v>0</v>
      </c>
      <c r="J291" s="24">
        <f t="shared" ref="J291:J297" si="50">ROUND(F291*G291,2)</f>
        <v>0</v>
      </c>
      <c r="K291" s="24">
        <v>3.8600000000000002E-2</v>
      </c>
      <c r="L291" s="24">
        <f t="shared" ref="L291:L297" si="51">F291*K291</f>
        <v>4.632E-2</v>
      </c>
      <c r="M291" s="25" t="s">
        <v>7</v>
      </c>
      <c r="N291" s="24">
        <f t="shared" ref="N291:N297" si="52">IF(M291="5",I291,0)</f>
        <v>0</v>
      </c>
      <c r="Y291" s="24">
        <f t="shared" ref="Y291:Y297" si="53">IF(AC291=0,J291,0)</f>
        <v>0</v>
      </c>
      <c r="Z291" s="24">
        <f t="shared" ref="Z291:Z297" si="54">IF(AC291=15,J291,0)</f>
        <v>0</v>
      </c>
      <c r="AA291" s="24">
        <f t="shared" ref="AA291:AA297" si="55">IF(AC291=21,J291,0)</f>
        <v>0</v>
      </c>
      <c r="AC291" s="26">
        <v>21</v>
      </c>
      <c r="AD291" s="26">
        <f t="shared" ref="AD291:AD297" si="56">G291*0</f>
        <v>0</v>
      </c>
      <c r="AE291" s="26">
        <f t="shared" ref="AE291:AE297" si="57">G291*(1-0)</f>
        <v>0</v>
      </c>
      <c r="AL291" s="26">
        <f t="shared" ref="AL291:AL297" si="58">F291*AD291</f>
        <v>0</v>
      </c>
      <c r="AM291" s="26">
        <f t="shared" ref="AM291:AM297" si="59">F291*AE291</f>
        <v>0</v>
      </c>
      <c r="AN291" s="27" t="s">
        <v>1649</v>
      </c>
      <c r="AO291" s="27" t="s">
        <v>1659</v>
      </c>
      <c r="AP291" s="15" t="s">
        <v>1661</v>
      </c>
    </row>
    <row r="292" spans="1:42" x14ac:dyDescent="0.2">
      <c r="A292" s="23" t="s">
        <v>143</v>
      </c>
      <c r="B292" s="23" t="s">
        <v>1105</v>
      </c>
      <c r="C292" s="23" t="s">
        <v>1182</v>
      </c>
      <c r="D292" s="23" t="s">
        <v>1299</v>
      </c>
      <c r="E292" s="23" t="s">
        <v>1604</v>
      </c>
      <c r="F292" s="24">
        <v>1</v>
      </c>
      <c r="G292" s="24">
        <v>0</v>
      </c>
      <c r="H292" s="24">
        <f t="shared" si="48"/>
        <v>0</v>
      </c>
      <c r="I292" s="24">
        <f t="shared" si="49"/>
        <v>0</v>
      </c>
      <c r="J292" s="24">
        <f t="shared" si="50"/>
        <v>0</v>
      </c>
      <c r="K292" s="24">
        <v>5.1999999999999995E-4</v>
      </c>
      <c r="L292" s="24">
        <f t="shared" si="51"/>
        <v>5.1999999999999995E-4</v>
      </c>
      <c r="M292" s="25" t="s">
        <v>7</v>
      </c>
      <c r="N292" s="24">
        <f t="shared" si="52"/>
        <v>0</v>
      </c>
      <c r="Y292" s="24">
        <f t="shared" si="53"/>
        <v>0</v>
      </c>
      <c r="Z292" s="24">
        <f t="shared" si="54"/>
        <v>0</v>
      </c>
      <c r="AA292" s="24">
        <f t="shared" si="55"/>
        <v>0</v>
      </c>
      <c r="AC292" s="26">
        <v>21</v>
      </c>
      <c r="AD292" s="26">
        <f t="shared" si="56"/>
        <v>0</v>
      </c>
      <c r="AE292" s="26">
        <f t="shared" si="57"/>
        <v>0</v>
      </c>
      <c r="AL292" s="26">
        <f t="shared" si="58"/>
        <v>0</v>
      </c>
      <c r="AM292" s="26">
        <f t="shared" si="59"/>
        <v>0</v>
      </c>
      <c r="AN292" s="27" t="s">
        <v>1649</v>
      </c>
      <c r="AO292" s="27" t="s">
        <v>1659</v>
      </c>
      <c r="AP292" s="15" t="s">
        <v>1661</v>
      </c>
    </row>
    <row r="293" spans="1:42" x14ac:dyDescent="0.2">
      <c r="A293" s="23" t="s">
        <v>144</v>
      </c>
      <c r="B293" s="23" t="s">
        <v>1105</v>
      </c>
      <c r="C293" s="23" t="s">
        <v>1183</v>
      </c>
      <c r="D293" s="23" t="s">
        <v>1300</v>
      </c>
      <c r="E293" s="23" t="s">
        <v>1604</v>
      </c>
      <c r="F293" s="24">
        <v>1</v>
      </c>
      <c r="G293" s="24">
        <v>0</v>
      </c>
      <c r="H293" s="24">
        <f t="shared" si="48"/>
        <v>0</v>
      </c>
      <c r="I293" s="24">
        <f t="shared" si="49"/>
        <v>0</v>
      </c>
      <c r="J293" s="24">
        <f t="shared" si="50"/>
        <v>0</v>
      </c>
      <c r="K293" s="24">
        <v>2.2499999999999998E-3</v>
      </c>
      <c r="L293" s="24">
        <f t="shared" si="51"/>
        <v>2.2499999999999998E-3</v>
      </c>
      <c r="M293" s="25" t="s">
        <v>7</v>
      </c>
      <c r="N293" s="24">
        <f t="shared" si="52"/>
        <v>0</v>
      </c>
      <c r="Y293" s="24">
        <f t="shared" si="53"/>
        <v>0</v>
      </c>
      <c r="Z293" s="24">
        <f t="shared" si="54"/>
        <v>0</v>
      </c>
      <c r="AA293" s="24">
        <f t="shared" si="55"/>
        <v>0</v>
      </c>
      <c r="AC293" s="26">
        <v>21</v>
      </c>
      <c r="AD293" s="26">
        <f t="shared" si="56"/>
        <v>0</v>
      </c>
      <c r="AE293" s="26">
        <f t="shared" si="57"/>
        <v>0</v>
      </c>
      <c r="AL293" s="26">
        <f t="shared" si="58"/>
        <v>0</v>
      </c>
      <c r="AM293" s="26">
        <f t="shared" si="59"/>
        <v>0</v>
      </c>
      <c r="AN293" s="27" t="s">
        <v>1649</v>
      </c>
      <c r="AO293" s="27" t="s">
        <v>1659</v>
      </c>
      <c r="AP293" s="15" t="s">
        <v>1661</v>
      </c>
    </row>
    <row r="294" spans="1:42" x14ac:dyDescent="0.2">
      <c r="A294" s="23" t="s">
        <v>145</v>
      </c>
      <c r="B294" s="23" t="s">
        <v>1105</v>
      </c>
      <c r="C294" s="23" t="s">
        <v>1184</v>
      </c>
      <c r="D294" s="23" t="s">
        <v>1301</v>
      </c>
      <c r="E294" s="23" t="s">
        <v>1604</v>
      </c>
      <c r="F294" s="24">
        <v>1</v>
      </c>
      <c r="G294" s="24">
        <v>0</v>
      </c>
      <c r="H294" s="24">
        <f t="shared" si="48"/>
        <v>0</v>
      </c>
      <c r="I294" s="24">
        <f t="shared" si="49"/>
        <v>0</v>
      </c>
      <c r="J294" s="24">
        <f t="shared" si="50"/>
        <v>0</v>
      </c>
      <c r="K294" s="24">
        <v>1.933E-2</v>
      </c>
      <c r="L294" s="24">
        <f t="shared" si="51"/>
        <v>1.933E-2</v>
      </c>
      <c r="M294" s="25" t="s">
        <v>7</v>
      </c>
      <c r="N294" s="24">
        <f t="shared" si="52"/>
        <v>0</v>
      </c>
      <c r="Y294" s="24">
        <f t="shared" si="53"/>
        <v>0</v>
      </c>
      <c r="Z294" s="24">
        <f t="shared" si="54"/>
        <v>0</v>
      </c>
      <c r="AA294" s="24">
        <f t="shared" si="55"/>
        <v>0</v>
      </c>
      <c r="AC294" s="26">
        <v>21</v>
      </c>
      <c r="AD294" s="26">
        <f t="shared" si="56"/>
        <v>0</v>
      </c>
      <c r="AE294" s="26">
        <f t="shared" si="57"/>
        <v>0</v>
      </c>
      <c r="AL294" s="26">
        <f t="shared" si="58"/>
        <v>0</v>
      </c>
      <c r="AM294" s="26">
        <f t="shared" si="59"/>
        <v>0</v>
      </c>
      <c r="AN294" s="27" t="s">
        <v>1649</v>
      </c>
      <c r="AO294" s="27" t="s">
        <v>1659</v>
      </c>
      <c r="AP294" s="15" t="s">
        <v>1661</v>
      </c>
    </row>
    <row r="295" spans="1:42" x14ac:dyDescent="0.2">
      <c r="A295" s="23" t="s">
        <v>146</v>
      </c>
      <c r="B295" s="23" t="s">
        <v>1105</v>
      </c>
      <c r="C295" s="23" t="s">
        <v>1185</v>
      </c>
      <c r="D295" s="23" t="s">
        <v>1302</v>
      </c>
      <c r="E295" s="23" t="s">
        <v>1604</v>
      </c>
      <c r="F295" s="24">
        <v>2</v>
      </c>
      <c r="G295" s="24">
        <v>0</v>
      </c>
      <c r="H295" s="24">
        <f t="shared" si="48"/>
        <v>0</v>
      </c>
      <c r="I295" s="24">
        <f t="shared" si="49"/>
        <v>0</v>
      </c>
      <c r="J295" s="24">
        <f t="shared" si="50"/>
        <v>0</v>
      </c>
      <c r="K295" s="24">
        <v>1.56E-3</v>
      </c>
      <c r="L295" s="24">
        <f t="shared" si="51"/>
        <v>3.1199999999999999E-3</v>
      </c>
      <c r="M295" s="25" t="s">
        <v>7</v>
      </c>
      <c r="N295" s="24">
        <f t="shared" si="52"/>
        <v>0</v>
      </c>
      <c r="Y295" s="24">
        <f t="shared" si="53"/>
        <v>0</v>
      </c>
      <c r="Z295" s="24">
        <f t="shared" si="54"/>
        <v>0</v>
      </c>
      <c r="AA295" s="24">
        <f t="shared" si="55"/>
        <v>0</v>
      </c>
      <c r="AC295" s="26">
        <v>21</v>
      </c>
      <c r="AD295" s="26">
        <f t="shared" si="56"/>
        <v>0</v>
      </c>
      <c r="AE295" s="26">
        <f t="shared" si="57"/>
        <v>0</v>
      </c>
      <c r="AL295" s="26">
        <f t="shared" si="58"/>
        <v>0</v>
      </c>
      <c r="AM295" s="26">
        <f t="shared" si="59"/>
        <v>0</v>
      </c>
      <c r="AN295" s="27" t="s">
        <v>1649</v>
      </c>
      <c r="AO295" s="27" t="s">
        <v>1659</v>
      </c>
      <c r="AP295" s="15" t="s">
        <v>1661</v>
      </c>
    </row>
    <row r="296" spans="1:42" x14ac:dyDescent="0.2">
      <c r="A296" s="23" t="s">
        <v>147</v>
      </c>
      <c r="B296" s="23" t="s">
        <v>1105</v>
      </c>
      <c r="C296" s="23" t="s">
        <v>1186</v>
      </c>
      <c r="D296" s="23" t="s">
        <v>1303</v>
      </c>
      <c r="E296" s="23" t="s">
        <v>1604</v>
      </c>
      <c r="F296" s="24">
        <v>2</v>
      </c>
      <c r="G296" s="24">
        <v>0</v>
      </c>
      <c r="H296" s="24">
        <f t="shared" si="48"/>
        <v>0</v>
      </c>
      <c r="I296" s="24">
        <f t="shared" si="49"/>
        <v>0</v>
      </c>
      <c r="J296" s="24">
        <f t="shared" si="50"/>
        <v>0</v>
      </c>
      <c r="K296" s="24">
        <v>1.9460000000000002E-2</v>
      </c>
      <c r="L296" s="24">
        <f t="shared" si="51"/>
        <v>3.8920000000000003E-2</v>
      </c>
      <c r="M296" s="25" t="s">
        <v>7</v>
      </c>
      <c r="N296" s="24">
        <f t="shared" si="52"/>
        <v>0</v>
      </c>
      <c r="Y296" s="24">
        <f t="shared" si="53"/>
        <v>0</v>
      </c>
      <c r="Z296" s="24">
        <f t="shared" si="54"/>
        <v>0</v>
      </c>
      <c r="AA296" s="24">
        <f t="shared" si="55"/>
        <v>0</v>
      </c>
      <c r="AC296" s="26">
        <v>21</v>
      </c>
      <c r="AD296" s="26">
        <f t="shared" si="56"/>
        <v>0</v>
      </c>
      <c r="AE296" s="26">
        <f t="shared" si="57"/>
        <v>0</v>
      </c>
      <c r="AL296" s="26">
        <f t="shared" si="58"/>
        <v>0</v>
      </c>
      <c r="AM296" s="26">
        <f t="shared" si="59"/>
        <v>0</v>
      </c>
      <c r="AN296" s="27" t="s">
        <v>1649</v>
      </c>
      <c r="AO296" s="27" t="s">
        <v>1659</v>
      </c>
      <c r="AP296" s="15" t="s">
        <v>1661</v>
      </c>
    </row>
    <row r="297" spans="1:42" x14ac:dyDescent="0.2">
      <c r="A297" s="23" t="s">
        <v>148</v>
      </c>
      <c r="B297" s="23" t="s">
        <v>1105</v>
      </c>
      <c r="C297" s="23" t="s">
        <v>1187</v>
      </c>
      <c r="D297" s="23" t="s">
        <v>1304</v>
      </c>
      <c r="E297" s="23" t="s">
        <v>1600</v>
      </c>
      <c r="F297" s="24">
        <v>21.5</v>
      </c>
      <c r="G297" s="24">
        <v>0</v>
      </c>
      <c r="H297" s="24">
        <f t="shared" si="48"/>
        <v>0</v>
      </c>
      <c r="I297" s="24">
        <f t="shared" si="49"/>
        <v>0</v>
      </c>
      <c r="J297" s="24">
        <f t="shared" si="50"/>
        <v>0</v>
      </c>
      <c r="K297" s="24">
        <v>6.8000000000000005E-2</v>
      </c>
      <c r="L297" s="24">
        <f t="shared" si="51"/>
        <v>1.4620000000000002</v>
      </c>
      <c r="M297" s="25" t="s">
        <v>7</v>
      </c>
      <c r="N297" s="24">
        <f t="shared" si="52"/>
        <v>0</v>
      </c>
      <c r="Y297" s="24">
        <f t="shared" si="53"/>
        <v>0</v>
      </c>
      <c r="Z297" s="24">
        <f t="shared" si="54"/>
        <v>0</v>
      </c>
      <c r="AA297" s="24">
        <f t="shared" si="55"/>
        <v>0</v>
      </c>
      <c r="AC297" s="26">
        <v>21</v>
      </c>
      <c r="AD297" s="26">
        <f t="shared" si="56"/>
        <v>0</v>
      </c>
      <c r="AE297" s="26">
        <f t="shared" si="57"/>
        <v>0</v>
      </c>
      <c r="AL297" s="26">
        <f t="shared" si="58"/>
        <v>0</v>
      </c>
      <c r="AM297" s="26">
        <f t="shared" si="59"/>
        <v>0</v>
      </c>
      <c r="AN297" s="27" t="s">
        <v>1649</v>
      </c>
      <c r="AO297" s="27" t="s">
        <v>1659</v>
      </c>
      <c r="AP297" s="15" t="s">
        <v>1661</v>
      </c>
    </row>
    <row r="298" spans="1:42" x14ac:dyDescent="0.2">
      <c r="A298" s="20"/>
      <c r="B298" s="21" t="s">
        <v>1105</v>
      </c>
      <c r="C298" s="21" t="s">
        <v>1188</v>
      </c>
      <c r="D298" s="42" t="s">
        <v>1305</v>
      </c>
      <c r="E298" s="43"/>
      <c r="F298" s="43"/>
      <c r="G298" s="43"/>
      <c r="H298" s="22">
        <f>SUM(H299:H299)</f>
        <v>0</v>
      </c>
      <c r="I298" s="22">
        <f>SUM(I299:I299)</f>
        <v>0</v>
      </c>
      <c r="J298" s="22">
        <f>H298+I298</f>
        <v>0</v>
      </c>
      <c r="K298" s="15"/>
      <c r="L298" s="22">
        <f>SUM(L299:L299)</f>
        <v>0</v>
      </c>
      <c r="O298" s="22">
        <f>IF(P298="PR",J298,SUM(N299:N299))</f>
        <v>0</v>
      </c>
      <c r="P298" s="15" t="s">
        <v>1628</v>
      </c>
      <c r="Q298" s="22">
        <f>IF(P298="HS",H298,0)</f>
        <v>0</v>
      </c>
      <c r="R298" s="22">
        <f>IF(P298="HS",I298-O298,0)</f>
        <v>0</v>
      </c>
      <c r="S298" s="22">
        <f>IF(P298="PS",H298,0)</f>
        <v>0</v>
      </c>
      <c r="T298" s="22">
        <f>IF(P298="PS",I298-O298,0)</f>
        <v>0</v>
      </c>
      <c r="U298" s="22">
        <f>IF(P298="MP",H298,0)</f>
        <v>0</v>
      </c>
      <c r="V298" s="22">
        <f>IF(P298="MP",I298-O298,0)</f>
        <v>0</v>
      </c>
      <c r="W298" s="22">
        <f>IF(P298="OM",H298,0)</f>
        <v>0</v>
      </c>
      <c r="X298" s="15" t="s">
        <v>1105</v>
      </c>
      <c r="AH298" s="22">
        <f>SUM(Y299:Y299)</f>
        <v>0</v>
      </c>
      <c r="AI298" s="22">
        <f>SUM(Z299:Z299)</f>
        <v>0</v>
      </c>
      <c r="AJ298" s="22">
        <f>SUM(AA299:AA299)</f>
        <v>0</v>
      </c>
    </row>
    <row r="299" spans="1:42" x14ac:dyDescent="0.2">
      <c r="A299" s="23" t="s">
        <v>149</v>
      </c>
      <c r="B299" s="23" t="s">
        <v>1105</v>
      </c>
      <c r="C299" s="23" t="s">
        <v>1189</v>
      </c>
      <c r="D299" s="23" t="s">
        <v>1306</v>
      </c>
      <c r="E299" s="23" t="s">
        <v>1602</v>
      </c>
      <c r="F299" s="24">
        <v>0.57999999999999996</v>
      </c>
      <c r="G299" s="24">
        <v>0</v>
      </c>
      <c r="H299" s="24">
        <f>ROUND(F299*AD299,2)</f>
        <v>0</v>
      </c>
      <c r="I299" s="24">
        <f>J299-H299</f>
        <v>0</v>
      </c>
      <c r="J299" s="24">
        <f>ROUND(F299*G299,2)</f>
        <v>0</v>
      </c>
      <c r="K299" s="24">
        <v>0</v>
      </c>
      <c r="L299" s="24">
        <f>F299*K299</f>
        <v>0</v>
      </c>
      <c r="M299" s="25" t="s">
        <v>10</v>
      </c>
      <c r="N299" s="24">
        <f>IF(M299="5",I299,0)</f>
        <v>0</v>
      </c>
      <c r="Y299" s="24">
        <f>IF(AC299=0,J299,0)</f>
        <v>0</v>
      </c>
      <c r="Z299" s="24">
        <f>IF(AC299=15,J299,0)</f>
        <v>0</v>
      </c>
      <c r="AA299" s="24">
        <f>IF(AC299=21,J299,0)</f>
        <v>0</v>
      </c>
      <c r="AC299" s="26">
        <v>21</v>
      </c>
      <c r="AD299" s="26">
        <f>G299*0</f>
        <v>0</v>
      </c>
      <c r="AE299" s="26">
        <f>G299*(1-0)</f>
        <v>0</v>
      </c>
      <c r="AL299" s="26">
        <f>F299*AD299</f>
        <v>0</v>
      </c>
      <c r="AM299" s="26">
        <f>F299*AE299</f>
        <v>0</v>
      </c>
      <c r="AN299" s="27" t="s">
        <v>1650</v>
      </c>
      <c r="AO299" s="27" t="s">
        <v>1659</v>
      </c>
      <c r="AP299" s="15" t="s">
        <v>1661</v>
      </c>
    </row>
    <row r="300" spans="1:42" x14ac:dyDescent="0.2">
      <c r="D300" s="28" t="s">
        <v>1329</v>
      </c>
      <c r="F300" s="29">
        <v>0.57999999999999996</v>
      </c>
    </row>
    <row r="301" spans="1:42" x14ac:dyDescent="0.2">
      <c r="A301" s="20"/>
      <c r="B301" s="21" t="s">
        <v>1105</v>
      </c>
      <c r="C301" s="21" t="s">
        <v>1190</v>
      </c>
      <c r="D301" s="42" t="s">
        <v>1308</v>
      </c>
      <c r="E301" s="43"/>
      <c r="F301" s="43"/>
      <c r="G301" s="43"/>
      <c r="H301" s="22">
        <f>SUM(H302:H302)</f>
        <v>0</v>
      </c>
      <c r="I301" s="22">
        <f>SUM(I302:I302)</f>
        <v>0</v>
      </c>
      <c r="J301" s="22">
        <f>H301+I301</f>
        <v>0</v>
      </c>
      <c r="K301" s="15"/>
      <c r="L301" s="22">
        <f>SUM(L302:L302)</f>
        <v>0</v>
      </c>
      <c r="O301" s="22">
        <f>IF(P301="PR",J301,SUM(N302:N302))</f>
        <v>0</v>
      </c>
      <c r="P301" s="15" t="s">
        <v>1629</v>
      </c>
      <c r="Q301" s="22">
        <f>IF(P301="HS",H301,0)</f>
        <v>0</v>
      </c>
      <c r="R301" s="22">
        <f>IF(P301="HS",I301-O301,0)</f>
        <v>0</v>
      </c>
      <c r="S301" s="22">
        <f>IF(P301="PS",H301,0)</f>
        <v>0</v>
      </c>
      <c r="T301" s="22">
        <f>IF(P301="PS",I301-O301,0)</f>
        <v>0</v>
      </c>
      <c r="U301" s="22">
        <f>IF(P301="MP",H301,0)</f>
        <v>0</v>
      </c>
      <c r="V301" s="22">
        <f>IF(P301="MP",I301-O301,0)</f>
        <v>0</v>
      </c>
      <c r="W301" s="22">
        <f>IF(P301="OM",H301,0)</f>
        <v>0</v>
      </c>
      <c r="X301" s="15" t="s">
        <v>1105</v>
      </c>
      <c r="AH301" s="22">
        <f>SUM(Y302:Y302)</f>
        <v>0</v>
      </c>
      <c r="AI301" s="22">
        <f>SUM(Z302:Z302)</f>
        <v>0</v>
      </c>
      <c r="AJ301" s="22">
        <f>SUM(AA302:AA302)</f>
        <v>0</v>
      </c>
    </row>
    <row r="302" spans="1:42" x14ac:dyDescent="0.2">
      <c r="A302" s="23" t="s">
        <v>150</v>
      </c>
      <c r="B302" s="23" t="s">
        <v>1105</v>
      </c>
      <c r="C302" s="23"/>
      <c r="D302" s="23" t="s">
        <v>1308</v>
      </c>
      <c r="E302" s="23"/>
      <c r="F302" s="24">
        <v>1</v>
      </c>
      <c r="G302" s="24">
        <v>0</v>
      </c>
      <c r="H302" s="24">
        <f>ROUND(F302*AD302,2)</f>
        <v>0</v>
      </c>
      <c r="I302" s="24">
        <f>J302-H302</f>
        <v>0</v>
      </c>
      <c r="J302" s="24">
        <f>ROUND(F302*G302,2)</f>
        <v>0</v>
      </c>
      <c r="K302" s="24">
        <v>0</v>
      </c>
      <c r="L302" s="24">
        <f>F302*K302</f>
        <v>0</v>
      </c>
      <c r="M302" s="25" t="s">
        <v>8</v>
      </c>
      <c r="N302" s="24">
        <f>IF(M302="5",I302,0)</f>
        <v>0</v>
      </c>
      <c r="Y302" s="24">
        <f>IF(AC302=0,J302,0)</f>
        <v>0</v>
      </c>
      <c r="Z302" s="24">
        <f>IF(AC302=15,J302,0)</f>
        <v>0</v>
      </c>
      <c r="AA302" s="24">
        <f>IF(AC302=21,J302,0)</f>
        <v>0</v>
      </c>
      <c r="AC302" s="26">
        <v>21</v>
      </c>
      <c r="AD302" s="26">
        <f>G302*0</f>
        <v>0</v>
      </c>
      <c r="AE302" s="26">
        <f>G302*(1-0)</f>
        <v>0</v>
      </c>
      <c r="AL302" s="26">
        <f>F302*AD302</f>
        <v>0</v>
      </c>
      <c r="AM302" s="26">
        <f>F302*AE302</f>
        <v>0</v>
      </c>
      <c r="AN302" s="27" t="s">
        <v>1651</v>
      </c>
      <c r="AO302" s="27" t="s">
        <v>1659</v>
      </c>
      <c r="AP302" s="15" t="s">
        <v>1661</v>
      </c>
    </row>
    <row r="303" spans="1:42" x14ac:dyDescent="0.2">
      <c r="A303" s="20"/>
      <c r="B303" s="21" t="s">
        <v>1105</v>
      </c>
      <c r="C303" s="21" t="s">
        <v>1191</v>
      </c>
      <c r="D303" s="42" t="s">
        <v>1309</v>
      </c>
      <c r="E303" s="43"/>
      <c r="F303" s="43"/>
      <c r="G303" s="43"/>
      <c r="H303" s="22">
        <f>SUM(H304:H309)</f>
        <v>0</v>
      </c>
      <c r="I303" s="22">
        <f>SUM(I304:I309)</f>
        <v>0</v>
      </c>
      <c r="J303" s="22">
        <f>H303+I303</f>
        <v>0</v>
      </c>
      <c r="K303" s="15"/>
      <c r="L303" s="22">
        <f>SUM(L304:L309)</f>
        <v>0</v>
      </c>
      <c r="O303" s="22">
        <f>IF(P303="PR",J303,SUM(N304:N309))</f>
        <v>0</v>
      </c>
      <c r="P303" s="15" t="s">
        <v>1628</v>
      </c>
      <c r="Q303" s="22">
        <f>IF(P303="HS",H303,0)</f>
        <v>0</v>
      </c>
      <c r="R303" s="22">
        <f>IF(P303="HS",I303-O303,0)</f>
        <v>0</v>
      </c>
      <c r="S303" s="22">
        <f>IF(P303="PS",H303,0)</f>
        <v>0</v>
      </c>
      <c r="T303" s="22">
        <f>IF(P303="PS",I303-O303,0)</f>
        <v>0</v>
      </c>
      <c r="U303" s="22">
        <f>IF(P303="MP",H303,0)</f>
        <v>0</v>
      </c>
      <c r="V303" s="22">
        <f>IF(P303="MP",I303-O303,0)</f>
        <v>0</v>
      </c>
      <c r="W303" s="22">
        <f>IF(P303="OM",H303,0)</f>
        <v>0</v>
      </c>
      <c r="X303" s="15" t="s">
        <v>1105</v>
      </c>
      <c r="AH303" s="22">
        <f>SUM(Y304:Y309)</f>
        <v>0</v>
      </c>
      <c r="AI303" s="22">
        <f>SUM(Z304:Z309)</f>
        <v>0</v>
      </c>
      <c r="AJ303" s="22">
        <f>SUM(AA304:AA309)</f>
        <v>0</v>
      </c>
    </row>
    <row r="304" spans="1:42" x14ac:dyDescent="0.2">
      <c r="A304" s="23" t="s">
        <v>151</v>
      </c>
      <c r="B304" s="23" t="s">
        <v>1105</v>
      </c>
      <c r="C304" s="23" t="s">
        <v>1192</v>
      </c>
      <c r="D304" s="23" t="s">
        <v>1310</v>
      </c>
      <c r="E304" s="23" t="s">
        <v>1602</v>
      </c>
      <c r="F304" s="24">
        <v>1.72</v>
      </c>
      <c r="G304" s="24">
        <v>0</v>
      </c>
      <c r="H304" s="24">
        <f t="shared" ref="H304:H309" si="60">ROUND(F304*AD304,2)</f>
        <v>0</v>
      </c>
      <c r="I304" s="24">
        <f t="shared" ref="I304:I309" si="61">J304-H304</f>
        <v>0</v>
      </c>
      <c r="J304" s="24">
        <f t="shared" ref="J304:J309" si="62">ROUND(F304*G304,2)</f>
        <v>0</v>
      </c>
      <c r="K304" s="24">
        <v>0</v>
      </c>
      <c r="L304" s="24">
        <f t="shared" ref="L304:L309" si="63">F304*K304</f>
        <v>0</v>
      </c>
      <c r="M304" s="25" t="s">
        <v>10</v>
      </c>
      <c r="N304" s="24">
        <f t="shared" ref="N304:N309" si="64">IF(M304="5",I304,0)</f>
        <v>0</v>
      </c>
      <c r="Y304" s="24">
        <f t="shared" ref="Y304:Y309" si="65">IF(AC304=0,J304,0)</f>
        <v>0</v>
      </c>
      <c r="Z304" s="24">
        <f t="shared" ref="Z304:Z309" si="66">IF(AC304=15,J304,0)</f>
        <v>0</v>
      </c>
      <c r="AA304" s="24">
        <f t="shared" ref="AA304:AA309" si="67">IF(AC304=21,J304,0)</f>
        <v>0</v>
      </c>
      <c r="AC304" s="26">
        <v>21</v>
      </c>
      <c r="AD304" s="26">
        <f t="shared" ref="AD304:AD309" si="68">G304*0</f>
        <v>0</v>
      </c>
      <c r="AE304" s="26">
        <f t="shared" ref="AE304:AE309" si="69">G304*(1-0)</f>
        <v>0</v>
      </c>
      <c r="AL304" s="26">
        <f t="shared" ref="AL304:AL309" si="70">F304*AD304</f>
        <v>0</v>
      </c>
      <c r="AM304" s="26">
        <f t="shared" ref="AM304:AM309" si="71">F304*AE304</f>
        <v>0</v>
      </c>
      <c r="AN304" s="27" t="s">
        <v>1652</v>
      </c>
      <c r="AO304" s="27" t="s">
        <v>1659</v>
      </c>
      <c r="AP304" s="15" t="s">
        <v>1661</v>
      </c>
    </row>
    <row r="305" spans="1:42" x14ac:dyDescent="0.2">
      <c r="A305" s="23" t="s">
        <v>152</v>
      </c>
      <c r="B305" s="23" t="s">
        <v>1105</v>
      </c>
      <c r="C305" s="23" t="s">
        <v>1193</v>
      </c>
      <c r="D305" s="23" t="s">
        <v>1311</v>
      </c>
      <c r="E305" s="23" t="s">
        <v>1602</v>
      </c>
      <c r="F305" s="24">
        <v>1.72</v>
      </c>
      <c r="G305" s="24">
        <v>0</v>
      </c>
      <c r="H305" s="24">
        <f t="shared" si="60"/>
        <v>0</v>
      </c>
      <c r="I305" s="24">
        <f t="shared" si="61"/>
        <v>0</v>
      </c>
      <c r="J305" s="24">
        <f t="shared" si="62"/>
        <v>0</v>
      </c>
      <c r="K305" s="24">
        <v>0</v>
      </c>
      <c r="L305" s="24">
        <f t="shared" si="63"/>
        <v>0</v>
      </c>
      <c r="M305" s="25" t="s">
        <v>10</v>
      </c>
      <c r="N305" s="24">
        <f t="shared" si="64"/>
        <v>0</v>
      </c>
      <c r="Y305" s="24">
        <f t="shared" si="65"/>
        <v>0</v>
      </c>
      <c r="Z305" s="24">
        <f t="shared" si="66"/>
        <v>0</v>
      </c>
      <c r="AA305" s="24">
        <f t="shared" si="67"/>
        <v>0</v>
      </c>
      <c r="AC305" s="26">
        <v>21</v>
      </c>
      <c r="AD305" s="26">
        <f t="shared" si="68"/>
        <v>0</v>
      </c>
      <c r="AE305" s="26">
        <f t="shared" si="69"/>
        <v>0</v>
      </c>
      <c r="AL305" s="26">
        <f t="shared" si="70"/>
        <v>0</v>
      </c>
      <c r="AM305" s="26">
        <f t="shared" si="71"/>
        <v>0</v>
      </c>
      <c r="AN305" s="27" t="s">
        <v>1652</v>
      </c>
      <c r="AO305" s="27" t="s">
        <v>1659</v>
      </c>
      <c r="AP305" s="15" t="s">
        <v>1661</v>
      </c>
    </row>
    <row r="306" spans="1:42" x14ac:dyDescent="0.2">
      <c r="A306" s="23" t="s">
        <v>153</v>
      </c>
      <c r="B306" s="23" t="s">
        <v>1105</v>
      </c>
      <c r="C306" s="23" t="s">
        <v>1194</v>
      </c>
      <c r="D306" s="23" t="s">
        <v>1312</v>
      </c>
      <c r="E306" s="23" t="s">
        <v>1602</v>
      </c>
      <c r="F306" s="24">
        <v>1.72</v>
      </c>
      <c r="G306" s="24">
        <v>0</v>
      </c>
      <c r="H306" s="24">
        <f t="shared" si="60"/>
        <v>0</v>
      </c>
      <c r="I306" s="24">
        <f t="shared" si="61"/>
        <v>0</v>
      </c>
      <c r="J306" s="24">
        <f t="shared" si="62"/>
        <v>0</v>
      </c>
      <c r="K306" s="24">
        <v>0</v>
      </c>
      <c r="L306" s="24">
        <f t="shared" si="63"/>
        <v>0</v>
      </c>
      <c r="M306" s="25" t="s">
        <v>10</v>
      </c>
      <c r="N306" s="24">
        <f t="shared" si="64"/>
        <v>0</v>
      </c>
      <c r="Y306" s="24">
        <f t="shared" si="65"/>
        <v>0</v>
      </c>
      <c r="Z306" s="24">
        <f t="shared" si="66"/>
        <v>0</v>
      </c>
      <c r="AA306" s="24">
        <f t="shared" si="67"/>
        <v>0</v>
      </c>
      <c r="AC306" s="26">
        <v>21</v>
      </c>
      <c r="AD306" s="26">
        <f t="shared" si="68"/>
        <v>0</v>
      </c>
      <c r="AE306" s="26">
        <f t="shared" si="69"/>
        <v>0</v>
      </c>
      <c r="AL306" s="26">
        <f t="shared" si="70"/>
        <v>0</v>
      </c>
      <c r="AM306" s="26">
        <f t="shared" si="71"/>
        <v>0</v>
      </c>
      <c r="AN306" s="27" t="s">
        <v>1652</v>
      </c>
      <c r="AO306" s="27" t="s">
        <v>1659</v>
      </c>
      <c r="AP306" s="15" t="s">
        <v>1661</v>
      </c>
    </row>
    <row r="307" spans="1:42" x14ac:dyDescent="0.2">
      <c r="A307" s="23" t="s">
        <v>154</v>
      </c>
      <c r="B307" s="23" t="s">
        <v>1105</v>
      </c>
      <c r="C307" s="23" t="s">
        <v>1195</v>
      </c>
      <c r="D307" s="23" t="s">
        <v>1313</v>
      </c>
      <c r="E307" s="23" t="s">
        <v>1602</v>
      </c>
      <c r="F307" s="24">
        <v>1.72</v>
      </c>
      <c r="G307" s="24">
        <v>0</v>
      </c>
      <c r="H307" s="24">
        <f t="shared" si="60"/>
        <v>0</v>
      </c>
      <c r="I307" s="24">
        <f t="shared" si="61"/>
        <v>0</v>
      </c>
      <c r="J307" s="24">
        <f t="shared" si="62"/>
        <v>0</v>
      </c>
      <c r="K307" s="24">
        <v>0</v>
      </c>
      <c r="L307" s="24">
        <f t="shared" si="63"/>
        <v>0</v>
      </c>
      <c r="M307" s="25" t="s">
        <v>10</v>
      </c>
      <c r="N307" s="24">
        <f t="shared" si="64"/>
        <v>0</v>
      </c>
      <c r="Y307" s="24">
        <f t="shared" si="65"/>
        <v>0</v>
      </c>
      <c r="Z307" s="24">
        <f t="shared" si="66"/>
        <v>0</v>
      </c>
      <c r="AA307" s="24">
        <f t="shared" si="67"/>
        <v>0</v>
      </c>
      <c r="AC307" s="26">
        <v>21</v>
      </c>
      <c r="AD307" s="26">
        <f t="shared" si="68"/>
        <v>0</v>
      </c>
      <c r="AE307" s="26">
        <f t="shared" si="69"/>
        <v>0</v>
      </c>
      <c r="AL307" s="26">
        <f t="shared" si="70"/>
        <v>0</v>
      </c>
      <c r="AM307" s="26">
        <f t="shared" si="71"/>
        <v>0</v>
      </c>
      <c r="AN307" s="27" t="s">
        <v>1652</v>
      </c>
      <c r="AO307" s="27" t="s">
        <v>1659</v>
      </c>
      <c r="AP307" s="15" t="s">
        <v>1661</v>
      </c>
    </row>
    <row r="308" spans="1:42" x14ac:dyDescent="0.2">
      <c r="A308" s="23" t="s">
        <v>155</v>
      </c>
      <c r="B308" s="23" t="s">
        <v>1105</v>
      </c>
      <c r="C308" s="23" t="s">
        <v>1197</v>
      </c>
      <c r="D308" s="23" t="s">
        <v>1315</v>
      </c>
      <c r="E308" s="23" t="s">
        <v>1602</v>
      </c>
      <c r="F308" s="24">
        <v>1.72</v>
      </c>
      <c r="G308" s="24">
        <v>0</v>
      </c>
      <c r="H308" s="24">
        <f t="shared" si="60"/>
        <v>0</v>
      </c>
      <c r="I308" s="24">
        <f t="shared" si="61"/>
        <v>0</v>
      </c>
      <c r="J308" s="24">
        <f t="shared" si="62"/>
        <v>0</v>
      </c>
      <c r="K308" s="24">
        <v>0</v>
      </c>
      <c r="L308" s="24">
        <f t="shared" si="63"/>
        <v>0</v>
      </c>
      <c r="M308" s="25" t="s">
        <v>10</v>
      </c>
      <c r="N308" s="24">
        <f t="shared" si="64"/>
        <v>0</v>
      </c>
      <c r="Y308" s="24">
        <f t="shared" si="65"/>
        <v>0</v>
      </c>
      <c r="Z308" s="24">
        <f t="shared" si="66"/>
        <v>0</v>
      </c>
      <c r="AA308" s="24">
        <f t="shared" si="67"/>
        <v>0</v>
      </c>
      <c r="AC308" s="26">
        <v>21</v>
      </c>
      <c r="AD308" s="26">
        <f t="shared" si="68"/>
        <v>0</v>
      </c>
      <c r="AE308" s="26">
        <f t="shared" si="69"/>
        <v>0</v>
      </c>
      <c r="AL308" s="26">
        <f t="shared" si="70"/>
        <v>0</v>
      </c>
      <c r="AM308" s="26">
        <f t="shared" si="71"/>
        <v>0</v>
      </c>
      <c r="AN308" s="27" t="s">
        <v>1652</v>
      </c>
      <c r="AO308" s="27" t="s">
        <v>1659</v>
      </c>
      <c r="AP308" s="15" t="s">
        <v>1661</v>
      </c>
    </row>
    <row r="309" spans="1:42" x14ac:dyDescent="0.2">
      <c r="A309" s="23" t="s">
        <v>156</v>
      </c>
      <c r="B309" s="23" t="s">
        <v>1105</v>
      </c>
      <c r="C309" s="23" t="s">
        <v>1196</v>
      </c>
      <c r="D309" s="23" t="s">
        <v>1314</v>
      </c>
      <c r="E309" s="23" t="s">
        <v>1602</v>
      </c>
      <c r="F309" s="24">
        <v>1.72</v>
      </c>
      <c r="G309" s="24">
        <v>0</v>
      </c>
      <c r="H309" s="24">
        <f t="shared" si="60"/>
        <v>0</v>
      </c>
      <c r="I309" s="24">
        <f t="shared" si="61"/>
        <v>0</v>
      </c>
      <c r="J309" s="24">
        <f t="shared" si="62"/>
        <v>0</v>
      </c>
      <c r="K309" s="24">
        <v>0</v>
      </c>
      <c r="L309" s="24">
        <f t="shared" si="63"/>
        <v>0</v>
      </c>
      <c r="M309" s="25" t="s">
        <v>10</v>
      </c>
      <c r="N309" s="24">
        <f t="shared" si="64"/>
        <v>0</v>
      </c>
      <c r="Y309" s="24">
        <f t="shared" si="65"/>
        <v>0</v>
      </c>
      <c r="Z309" s="24">
        <f t="shared" si="66"/>
        <v>0</v>
      </c>
      <c r="AA309" s="24">
        <f t="shared" si="67"/>
        <v>0</v>
      </c>
      <c r="AC309" s="26">
        <v>21</v>
      </c>
      <c r="AD309" s="26">
        <f t="shared" si="68"/>
        <v>0</v>
      </c>
      <c r="AE309" s="26">
        <f t="shared" si="69"/>
        <v>0</v>
      </c>
      <c r="AL309" s="26">
        <f t="shared" si="70"/>
        <v>0</v>
      </c>
      <c r="AM309" s="26">
        <f t="shared" si="71"/>
        <v>0</v>
      </c>
      <c r="AN309" s="27" t="s">
        <v>1652</v>
      </c>
      <c r="AO309" s="27" t="s">
        <v>1659</v>
      </c>
      <c r="AP309" s="15" t="s">
        <v>1661</v>
      </c>
    </row>
    <row r="310" spans="1:42" x14ac:dyDescent="0.2">
      <c r="A310" s="20"/>
      <c r="B310" s="21" t="s">
        <v>1106</v>
      </c>
      <c r="C310" s="21"/>
      <c r="D310" s="42" t="s">
        <v>1330</v>
      </c>
      <c r="E310" s="43"/>
      <c r="F310" s="43"/>
      <c r="G310" s="43"/>
      <c r="H310" s="22">
        <f>H311+H316+H319+H322+H333+H346+H349+H381+H390+H414+H419+H430+H437+H445+H448+H450</f>
        <v>0</v>
      </c>
      <c r="I310" s="22">
        <f>I311+I316+I319+I322+I333+I346+I349+I381+I390+I414+I419+I430+I437+I445+I448+I450</f>
        <v>0</v>
      </c>
      <c r="J310" s="22">
        <f>H310+I310</f>
        <v>0</v>
      </c>
      <c r="K310" s="15"/>
      <c r="L310" s="22">
        <f>L311+L316+L319+L322+L333+L346+L349+L381+L390+L414+L419+L430+L437+L445+L448+L450</f>
        <v>2.8110792</v>
      </c>
    </row>
    <row r="311" spans="1:42" x14ac:dyDescent="0.2">
      <c r="A311" s="20"/>
      <c r="B311" s="21" t="s">
        <v>1106</v>
      </c>
      <c r="C311" s="21" t="s">
        <v>37</v>
      </c>
      <c r="D311" s="42" t="s">
        <v>1214</v>
      </c>
      <c r="E311" s="43"/>
      <c r="F311" s="43"/>
      <c r="G311" s="43"/>
      <c r="H311" s="22">
        <f>SUM(H312:H315)</f>
        <v>0</v>
      </c>
      <c r="I311" s="22">
        <f>SUM(I312:I315)</f>
        <v>0</v>
      </c>
      <c r="J311" s="22">
        <f>H311+I311</f>
        <v>0</v>
      </c>
      <c r="K311" s="15"/>
      <c r="L311" s="22">
        <f>SUM(L312:L315)</f>
        <v>6.1462200000000002E-2</v>
      </c>
      <c r="O311" s="22">
        <f>IF(P311="PR",J311,SUM(N312:N315))</f>
        <v>0</v>
      </c>
      <c r="P311" s="15" t="s">
        <v>1626</v>
      </c>
      <c r="Q311" s="22">
        <f>IF(P311="HS",H311,0)</f>
        <v>0</v>
      </c>
      <c r="R311" s="22">
        <f>IF(P311="HS",I311-O311,0)</f>
        <v>0</v>
      </c>
      <c r="S311" s="22">
        <f>IF(P311="PS",H311,0)</f>
        <v>0</v>
      </c>
      <c r="T311" s="22">
        <f>IF(P311="PS",I311-O311,0)</f>
        <v>0</v>
      </c>
      <c r="U311" s="22">
        <f>IF(P311="MP",H311,0)</f>
        <v>0</v>
      </c>
      <c r="V311" s="22">
        <f>IF(P311="MP",I311-O311,0)</f>
        <v>0</v>
      </c>
      <c r="W311" s="22">
        <f>IF(P311="OM",H311,0)</f>
        <v>0</v>
      </c>
      <c r="X311" s="15" t="s">
        <v>1106</v>
      </c>
      <c r="AH311" s="22">
        <f>SUM(Y312:Y315)</f>
        <v>0</v>
      </c>
      <c r="AI311" s="22">
        <f>SUM(Z312:Z315)</f>
        <v>0</v>
      </c>
      <c r="AJ311" s="22">
        <f>SUM(AA312:AA315)</f>
        <v>0</v>
      </c>
    </row>
    <row r="312" spans="1:42" x14ac:dyDescent="0.2">
      <c r="A312" s="23" t="s">
        <v>157</v>
      </c>
      <c r="B312" s="23" t="s">
        <v>1106</v>
      </c>
      <c r="C312" s="23" t="s">
        <v>1120</v>
      </c>
      <c r="D312" s="23" t="s">
        <v>1675</v>
      </c>
      <c r="E312" s="23" t="s">
        <v>1599</v>
      </c>
      <c r="F312" s="24">
        <v>0.02</v>
      </c>
      <c r="G312" s="24">
        <v>0</v>
      </c>
      <c r="H312" s="24">
        <f>ROUND(F312*AD312,2)</f>
        <v>0</v>
      </c>
      <c r="I312" s="24">
        <f>J312-H312</f>
        <v>0</v>
      </c>
      <c r="J312" s="24">
        <f>ROUND(F312*G312,2)</f>
        <v>0</v>
      </c>
      <c r="K312" s="24">
        <v>2.53999</v>
      </c>
      <c r="L312" s="24">
        <f>F312*K312</f>
        <v>5.0799799999999999E-2</v>
      </c>
      <c r="M312" s="25" t="s">
        <v>7</v>
      </c>
      <c r="N312" s="24">
        <f>IF(M312="5",I312,0)</f>
        <v>0</v>
      </c>
      <c r="Y312" s="24">
        <f>IF(AC312=0,J312,0)</f>
        <v>0</v>
      </c>
      <c r="Z312" s="24">
        <f>IF(AC312=15,J312,0)</f>
        <v>0</v>
      </c>
      <c r="AA312" s="24">
        <f>IF(AC312=21,J312,0)</f>
        <v>0</v>
      </c>
      <c r="AC312" s="26">
        <v>21</v>
      </c>
      <c r="AD312" s="26">
        <f>G312*0.813362397820164</f>
        <v>0</v>
      </c>
      <c r="AE312" s="26">
        <f>G312*(1-0.813362397820164)</f>
        <v>0</v>
      </c>
      <c r="AL312" s="26">
        <f>F312*AD312</f>
        <v>0</v>
      </c>
      <c r="AM312" s="26">
        <f>F312*AE312</f>
        <v>0</v>
      </c>
      <c r="AN312" s="27" t="s">
        <v>1637</v>
      </c>
      <c r="AO312" s="27" t="s">
        <v>1653</v>
      </c>
      <c r="AP312" s="15" t="s">
        <v>1662</v>
      </c>
    </row>
    <row r="313" spans="1:42" x14ac:dyDescent="0.2">
      <c r="D313" s="28" t="s">
        <v>1215</v>
      </c>
      <c r="F313" s="29">
        <v>0.02</v>
      </c>
    </row>
    <row r="314" spans="1:42" x14ac:dyDescent="0.2">
      <c r="A314" s="23" t="s">
        <v>158</v>
      </c>
      <c r="B314" s="23" t="s">
        <v>1106</v>
      </c>
      <c r="C314" s="23" t="s">
        <v>1121</v>
      </c>
      <c r="D314" s="23" t="s">
        <v>1216</v>
      </c>
      <c r="E314" s="23" t="s">
        <v>1600</v>
      </c>
      <c r="F314" s="24">
        <v>0.28000000000000003</v>
      </c>
      <c r="G314" s="24">
        <v>0</v>
      </c>
      <c r="H314" s="24">
        <f>ROUND(F314*AD314,2)</f>
        <v>0</v>
      </c>
      <c r="I314" s="24">
        <f>J314-H314</f>
        <v>0</v>
      </c>
      <c r="J314" s="24">
        <f>ROUND(F314*G314,2)</f>
        <v>0</v>
      </c>
      <c r="K314" s="24">
        <v>3.8080000000000003E-2</v>
      </c>
      <c r="L314" s="24">
        <f>F314*K314</f>
        <v>1.0662400000000002E-2</v>
      </c>
      <c r="M314" s="25" t="s">
        <v>7</v>
      </c>
      <c r="N314" s="24">
        <f>IF(M314="5",I314,0)</f>
        <v>0</v>
      </c>
      <c r="Y314" s="24">
        <f>IF(AC314=0,J314,0)</f>
        <v>0</v>
      </c>
      <c r="Z314" s="24">
        <f>IF(AC314=15,J314,0)</f>
        <v>0</v>
      </c>
      <c r="AA314" s="24">
        <f>IF(AC314=21,J314,0)</f>
        <v>0</v>
      </c>
      <c r="AC314" s="26">
        <v>21</v>
      </c>
      <c r="AD314" s="26">
        <f>G314*0.555284552845528</f>
        <v>0</v>
      </c>
      <c r="AE314" s="26">
        <f>G314*(1-0.555284552845528)</f>
        <v>0</v>
      </c>
      <c r="AL314" s="26">
        <f>F314*AD314</f>
        <v>0</v>
      </c>
      <c r="AM314" s="26">
        <f>F314*AE314</f>
        <v>0</v>
      </c>
      <c r="AN314" s="27" t="s">
        <v>1637</v>
      </c>
      <c r="AO314" s="27" t="s">
        <v>1653</v>
      </c>
      <c r="AP314" s="15" t="s">
        <v>1662</v>
      </c>
    </row>
    <row r="315" spans="1:42" x14ac:dyDescent="0.2">
      <c r="D315" s="28" t="s">
        <v>1217</v>
      </c>
      <c r="F315" s="29">
        <v>0.28000000000000003</v>
      </c>
    </row>
    <row r="316" spans="1:42" x14ac:dyDescent="0.2">
      <c r="A316" s="20"/>
      <c r="B316" s="21" t="s">
        <v>1106</v>
      </c>
      <c r="C316" s="21" t="s">
        <v>38</v>
      </c>
      <c r="D316" s="42" t="s">
        <v>1218</v>
      </c>
      <c r="E316" s="43"/>
      <c r="F316" s="43"/>
      <c r="G316" s="43"/>
      <c r="H316" s="22">
        <f>SUM(H317:H318)</f>
        <v>0</v>
      </c>
      <c r="I316" s="22">
        <f>SUM(I317:I318)</f>
        <v>0</v>
      </c>
      <c r="J316" s="22">
        <f>H316+I316</f>
        <v>0</v>
      </c>
      <c r="K316" s="15"/>
      <c r="L316" s="22">
        <f>SUM(L317:L318)</f>
        <v>0.12659999999999999</v>
      </c>
      <c r="O316" s="22">
        <f>IF(P316="PR",J316,SUM(N317:N318))</f>
        <v>0</v>
      </c>
      <c r="P316" s="15" t="s">
        <v>1626</v>
      </c>
      <c r="Q316" s="22">
        <f>IF(P316="HS",H316,0)</f>
        <v>0</v>
      </c>
      <c r="R316" s="22">
        <f>IF(P316="HS",I316-O316,0)</f>
        <v>0</v>
      </c>
      <c r="S316" s="22">
        <f>IF(P316="PS",H316,0)</f>
        <v>0</v>
      </c>
      <c r="T316" s="22">
        <f>IF(P316="PS",I316-O316,0)</f>
        <v>0</v>
      </c>
      <c r="U316" s="22">
        <f>IF(P316="MP",H316,0)</f>
        <v>0</v>
      </c>
      <c r="V316" s="22">
        <f>IF(P316="MP",I316-O316,0)</f>
        <v>0</v>
      </c>
      <c r="W316" s="22">
        <f>IF(P316="OM",H316,0)</f>
        <v>0</v>
      </c>
      <c r="X316" s="15" t="s">
        <v>1106</v>
      </c>
      <c r="AH316" s="22">
        <f>SUM(Y317:Y318)</f>
        <v>0</v>
      </c>
      <c r="AI316" s="22">
        <f>SUM(Z317:Z318)</f>
        <v>0</v>
      </c>
      <c r="AJ316" s="22">
        <f>SUM(AA317:AA318)</f>
        <v>0</v>
      </c>
    </row>
    <row r="317" spans="1:42" x14ac:dyDescent="0.2">
      <c r="A317" s="23" t="s">
        <v>159</v>
      </c>
      <c r="B317" s="23" t="s">
        <v>1106</v>
      </c>
      <c r="C317" s="23" t="s">
        <v>1122</v>
      </c>
      <c r="D317" s="23" t="s">
        <v>1686</v>
      </c>
      <c r="E317" s="23" t="s">
        <v>1600</v>
      </c>
      <c r="F317" s="24">
        <v>1.2</v>
      </c>
      <c r="G317" s="24">
        <v>0</v>
      </c>
      <c r="H317" s="24">
        <f>ROUND(F317*AD317,2)</f>
        <v>0</v>
      </c>
      <c r="I317" s="24">
        <f>J317-H317</f>
        <v>0</v>
      </c>
      <c r="J317" s="24">
        <f>ROUND(F317*G317,2)</f>
        <v>0</v>
      </c>
      <c r="K317" s="24">
        <v>0.1055</v>
      </c>
      <c r="L317" s="24">
        <f>F317*K317</f>
        <v>0.12659999999999999</v>
      </c>
      <c r="M317" s="25" t="s">
        <v>7</v>
      </c>
      <c r="N317" s="24">
        <f>IF(M317="5",I317,0)</f>
        <v>0</v>
      </c>
      <c r="Y317" s="24">
        <f>IF(AC317=0,J317,0)</f>
        <v>0</v>
      </c>
      <c r="Z317" s="24">
        <f>IF(AC317=15,J317,0)</f>
        <v>0</v>
      </c>
      <c r="AA317" s="24">
        <f>IF(AC317=21,J317,0)</f>
        <v>0</v>
      </c>
      <c r="AC317" s="26">
        <v>21</v>
      </c>
      <c r="AD317" s="26">
        <f>G317*0.853314527503526</f>
        <v>0</v>
      </c>
      <c r="AE317" s="26">
        <f>G317*(1-0.853314527503526)</f>
        <v>0</v>
      </c>
      <c r="AL317" s="26">
        <f>F317*AD317</f>
        <v>0</v>
      </c>
      <c r="AM317" s="26">
        <f>F317*AE317</f>
        <v>0</v>
      </c>
      <c r="AN317" s="27" t="s">
        <v>1638</v>
      </c>
      <c r="AO317" s="27" t="s">
        <v>1653</v>
      </c>
      <c r="AP317" s="15" t="s">
        <v>1662</v>
      </c>
    </row>
    <row r="318" spans="1:42" x14ac:dyDescent="0.2">
      <c r="D318" s="28" t="s">
        <v>1219</v>
      </c>
      <c r="F318" s="29">
        <v>1.2</v>
      </c>
    </row>
    <row r="319" spans="1:42" x14ac:dyDescent="0.2">
      <c r="A319" s="20"/>
      <c r="B319" s="21" t="s">
        <v>1106</v>
      </c>
      <c r="C319" s="21" t="s">
        <v>41</v>
      </c>
      <c r="D319" s="42" t="s">
        <v>1220</v>
      </c>
      <c r="E319" s="43"/>
      <c r="F319" s="43"/>
      <c r="G319" s="43"/>
      <c r="H319" s="22">
        <f>SUM(H320:H320)</f>
        <v>0</v>
      </c>
      <c r="I319" s="22">
        <f>SUM(I320:I320)</f>
        <v>0</v>
      </c>
      <c r="J319" s="22">
        <f>H319+I319</f>
        <v>0</v>
      </c>
      <c r="K319" s="15"/>
      <c r="L319" s="22">
        <f>SUM(L320:L320)</f>
        <v>9.2069999999999999E-2</v>
      </c>
      <c r="O319" s="22">
        <f>IF(P319="PR",J319,SUM(N320:N320))</f>
        <v>0</v>
      </c>
      <c r="P319" s="15" t="s">
        <v>1626</v>
      </c>
      <c r="Q319" s="22">
        <f>IF(P319="HS",H319,0)</f>
        <v>0</v>
      </c>
      <c r="R319" s="22">
        <f>IF(P319="HS",I319-O319,0)</f>
        <v>0</v>
      </c>
      <c r="S319" s="22">
        <f>IF(P319="PS",H319,0)</f>
        <v>0</v>
      </c>
      <c r="T319" s="22">
        <f>IF(P319="PS",I319-O319,0)</f>
        <v>0</v>
      </c>
      <c r="U319" s="22">
        <f>IF(P319="MP",H319,0)</f>
        <v>0</v>
      </c>
      <c r="V319" s="22">
        <f>IF(P319="MP",I319-O319,0)</f>
        <v>0</v>
      </c>
      <c r="W319" s="22">
        <f>IF(P319="OM",H319,0)</f>
        <v>0</v>
      </c>
      <c r="X319" s="15" t="s">
        <v>1106</v>
      </c>
      <c r="AH319" s="22">
        <f>SUM(Y320:Y320)</f>
        <v>0</v>
      </c>
      <c r="AI319" s="22">
        <f>SUM(Z320:Z320)</f>
        <v>0</v>
      </c>
      <c r="AJ319" s="22">
        <f>SUM(AA320:AA320)</f>
        <v>0</v>
      </c>
    </row>
    <row r="320" spans="1:42" x14ac:dyDescent="0.2">
      <c r="A320" s="23" t="s">
        <v>160</v>
      </c>
      <c r="B320" s="23" t="s">
        <v>1106</v>
      </c>
      <c r="C320" s="23" t="s">
        <v>1123</v>
      </c>
      <c r="D320" s="23" t="s">
        <v>1221</v>
      </c>
      <c r="E320" s="23" t="s">
        <v>1600</v>
      </c>
      <c r="F320" s="24">
        <v>4.95</v>
      </c>
      <c r="G320" s="24">
        <v>0</v>
      </c>
      <c r="H320" s="24">
        <f>ROUND(F320*AD320,2)</f>
        <v>0</v>
      </c>
      <c r="I320" s="24">
        <f>J320-H320</f>
        <v>0</v>
      </c>
      <c r="J320" s="24">
        <f>ROUND(F320*G320,2)</f>
        <v>0</v>
      </c>
      <c r="K320" s="24">
        <v>1.8599999999999998E-2</v>
      </c>
      <c r="L320" s="24">
        <f>F320*K320</f>
        <v>9.2069999999999999E-2</v>
      </c>
      <c r="M320" s="25" t="s">
        <v>7</v>
      </c>
      <c r="N320" s="24">
        <f>IF(M320="5",I320,0)</f>
        <v>0</v>
      </c>
      <c r="Y320" s="24">
        <f>IF(AC320=0,J320,0)</f>
        <v>0</v>
      </c>
      <c r="Z320" s="24">
        <f>IF(AC320=15,J320,0)</f>
        <v>0</v>
      </c>
      <c r="AA320" s="24">
        <f>IF(AC320=21,J320,0)</f>
        <v>0</v>
      </c>
      <c r="AC320" s="26">
        <v>21</v>
      </c>
      <c r="AD320" s="26">
        <f>G320*0.563277249451353</f>
        <v>0</v>
      </c>
      <c r="AE320" s="26">
        <f>G320*(1-0.563277249451353)</f>
        <v>0</v>
      </c>
      <c r="AL320" s="26">
        <f>F320*AD320</f>
        <v>0</v>
      </c>
      <c r="AM320" s="26">
        <f>F320*AE320</f>
        <v>0</v>
      </c>
      <c r="AN320" s="27" t="s">
        <v>1639</v>
      </c>
      <c r="AO320" s="27" t="s">
        <v>1653</v>
      </c>
      <c r="AP320" s="15" t="s">
        <v>1662</v>
      </c>
    </row>
    <row r="321" spans="1:42" x14ac:dyDescent="0.2">
      <c r="D321" s="28" t="s">
        <v>1331</v>
      </c>
      <c r="F321" s="29">
        <v>4.95</v>
      </c>
    </row>
    <row r="322" spans="1:42" x14ac:dyDescent="0.2">
      <c r="A322" s="20"/>
      <c r="B322" s="21" t="s">
        <v>1106</v>
      </c>
      <c r="C322" s="21" t="s">
        <v>66</v>
      </c>
      <c r="D322" s="42" t="s">
        <v>1223</v>
      </c>
      <c r="E322" s="43"/>
      <c r="F322" s="43"/>
      <c r="G322" s="43"/>
      <c r="H322" s="22">
        <f>SUM(H323:H331)</f>
        <v>0</v>
      </c>
      <c r="I322" s="22">
        <f>SUM(I323:I331)</f>
        <v>0</v>
      </c>
      <c r="J322" s="22">
        <f>H322+I322</f>
        <v>0</v>
      </c>
      <c r="K322" s="15"/>
      <c r="L322" s="22">
        <f>SUM(L323:L331)</f>
        <v>0.40973279999999995</v>
      </c>
      <c r="O322" s="22">
        <f>IF(P322="PR",J322,SUM(N323:N331))</f>
        <v>0</v>
      </c>
      <c r="P322" s="15" t="s">
        <v>1626</v>
      </c>
      <c r="Q322" s="22">
        <f>IF(P322="HS",H322,0)</f>
        <v>0</v>
      </c>
      <c r="R322" s="22">
        <f>IF(P322="HS",I322-O322,0)</f>
        <v>0</v>
      </c>
      <c r="S322" s="22">
        <f>IF(P322="PS",H322,0)</f>
        <v>0</v>
      </c>
      <c r="T322" s="22">
        <f>IF(P322="PS",I322-O322,0)</f>
        <v>0</v>
      </c>
      <c r="U322" s="22">
        <f>IF(P322="MP",H322,0)</f>
        <v>0</v>
      </c>
      <c r="V322" s="22">
        <f>IF(P322="MP",I322-O322,0)</f>
        <v>0</v>
      </c>
      <c r="W322" s="22">
        <f>IF(P322="OM",H322,0)</f>
        <v>0</v>
      </c>
      <c r="X322" s="15" t="s">
        <v>1106</v>
      </c>
      <c r="AH322" s="22">
        <f>SUM(Y323:Y331)</f>
        <v>0</v>
      </c>
      <c r="AI322" s="22">
        <f>SUM(Z323:Z331)</f>
        <v>0</v>
      </c>
      <c r="AJ322" s="22">
        <f>SUM(AA323:AA331)</f>
        <v>0</v>
      </c>
    </row>
    <row r="323" spans="1:42" x14ac:dyDescent="0.2">
      <c r="A323" s="23" t="s">
        <v>161</v>
      </c>
      <c r="B323" s="23" t="s">
        <v>1106</v>
      </c>
      <c r="C323" s="23" t="s">
        <v>1124</v>
      </c>
      <c r="D323" s="23" t="s">
        <v>1676</v>
      </c>
      <c r="E323" s="23" t="s">
        <v>1599</v>
      </c>
      <c r="F323" s="24">
        <v>0.09</v>
      </c>
      <c r="G323" s="24">
        <v>0</v>
      </c>
      <c r="H323" s="24">
        <f>ROUND(F323*AD323,2)</f>
        <v>0</v>
      </c>
      <c r="I323" s="24">
        <f>J323-H323</f>
        <v>0</v>
      </c>
      <c r="J323" s="24">
        <f>ROUND(F323*G323,2)</f>
        <v>0</v>
      </c>
      <c r="K323" s="24">
        <v>2.5249999999999999</v>
      </c>
      <c r="L323" s="24">
        <f>F323*K323</f>
        <v>0.22724999999999998</v>
      </c>
      <c r="M323" s="25" t="s">
        <v>7</v>
      </c>
      <c r="N323" s="24">
        <f>IF(M323="5",I323,0)</f>
        <v>0</v>
      </c>
      <c r="Y323" s="24">
        <f>IF(AC323=0,J323,0)</f>
        <v>0</v>
      </c>
      <c r="Z323" s="24">
        <f>IF(AC323=15,J323,0)</f>
        <v>0</v>
      </c>
      <c r="AA323" s="24">
        <f>IF(AC323=21,J323,0)</f>
        <v>0</v>
      </c>
      <c r="AC323" s="26">
        <v>21</v>
      </c>
      <c r="AD323" s="26">
        <f>G323*0.859082802547771</f>
        <v>0</v>
      </c>
      <c r="AE323" s="26">
        <f>G323*(1-0.859082802547771)</f>
        <v>0</v>
      </c>
      <c r="AL323" s="26">
        <f>F323*AD323</f>
        <v>0</v>
      </c>
      <c r="AM323" s="26">
        <f>F323*AE323</f>
        <v>0</v>
      </c>
      <c r="AN323" s="27" t="s">
        <v>1640</v>
      </c>
      <c r="AO323" s="27" t="s">
        <v>1654</v>
      </c>
      <c r="AP323" s="15" t="s">
        <v>1662</v>
      </c>
    </row>
    <row r="324" spans="1:42" x14ac:dyDescent="0.2">
      <c r="D324" s="28" t="s">
        <v>1332</v>
      </c>
      <c r="F324" s="29">
        <v>0.09</v>
      </c>
    </row>
    <row r="325" spans="1:42" x14ac:dyDescent="0.2">
      <c r="A325" s="23" t="s">
        <v>162</v>
      </c>
      <c r="B325" s="23" t="s">
        <v>1106</v>
      </c>
      <c r="C325" s="23" t="s">
        <v>1125</v>
      </c>
      <c r="D325" s="23" t="s">
        <v>1225</v>
      </c>
      <c r="E325" s="23" t="s">
        <v>1600</v>
      </c>
      <c r="F325" s="24">
        <v>0.11</v>
      </c>
      <c r="G325" s="24">
        <v>0</v>
      </c>
      <c r="H325" s="24">
        <f>ROUND(F325*AD325,2)</f>
        <v>0</v>
      </c>
      <c r="I325" s="24">
        <f>J325-H325</f>
        <v>0</v>
      </c>
      <c r="J325" s="24">
        <f>ROUND(F325*G325,2)</f>
        <v>0</v>
      </c>
      <c r="K325" s="24">
        <v>1.41E-2</v>
      </c>
      <c r="L325" s="24">
        <f>F325*K325</f>
        <v>1.5510000000000001E-3</v>
      </c>
      <c r="M325" s="25" t="s">
        <v>7</v>
      </c>
      <c r="N325" s="24">
        <f>IF(M325="5",I325,0)</f>
        <v>0</v>
      </c>
      <c r="Y325" s="24">
        <f>IF(AC325=0,J325,0)</f>
        <v>0</v>
      </c>
      <c r="Z325" s="24">
        <f>IF(AC325=15,J325,0)</f>
        <v>0</v>
      </c>
      <c r="AA325" s="24">
        <f>IF(AC325=21,J325,0)</f>
        <v>0</v>
      </c>
      <c r="AC325" s="26">
        <v>21</v>
      </c>
      <c r="AD325" s="26">
        <f>G325*0.637948717948718</f>
        <v>0</v>
      </c>
      <c r="AE325" s="26">
        <f>G325*(1-0.637948717948718)</f>
        <v>0</v>
      </c>
      <c r="AL325" s="26">
        <f>F325*AD325</f>
        <v>0</v>
      </c>
      <c r="AM325" s="26">
        <f>F325*AE325</f>
        <v>0</v>
      </c>
      <c r="AN325" s="27" t="s">
        <v>1640</v>
      </c>
      <c r="AO325" s="27" t="s">
        <v>1654</v>
      </c>
      <c r="AP325" s="15" t="s">
        <v>1662</v>
      </c>
    </row>
    <row r="326" spans="1:42" x14ac:dyDescent="0.2">
      <c r="D326" s="28" t="s">
        <v>1333</v>
      </c>
      <c r="F326" s="29">
        <v>0.11</v>
      </c>
    </row>
    <row r="327" spans="1:42" x14ac:dyDescent="0.2">
      <c r="A327" s="23" t="s">
        <v>163</v>
      </c>
      <c r="B327" s="23" t="s">
        <v>1106</v>
      </c>
      <c r="C327" s="23" t="s">
        <v>1126</v>
      </c>
      <c r="D327" s="23" t="s">
        <v>1227</v>
      </c>
      <c r="E327" s="23" t="s">
        <v>1600</v>
      </c>
      <c r="F327" s="24">
        <v>0.11</v>
      </c>
      <c r="G327" s="24">
        <v>0</v>
      </c>
      <c r="H327" s="24">
        <f>ROUND(F327*AD327,2)</f>
        <v>0</v>
      </c>
      <c r="I327" s="24">
        <f>J327-H327</f>
        <v>0</v>
      </c>
      <c r="J327" s="24">
        <f>ROUND(F327*G327,2)</f>
        <v>0</v>
      </c>
      <c r="K327" s="24">
        <v>0</v>
      </c>
      <c r="L327" s="24">
        <f>F327*K327</f>
        <v>0</v>
      </c>
      <c r="M327" s="25" t="s">
        <v>7</v>
      </c>
      <c r="N327" s="24">
        <f>IF(M327="5",I327,0)</f>
        <v>0</v>
      </c>
      <c r="Y327" s="24">
        <f>IF(AC327=0,J327,0)</f>
        <v>0</v>
      </c>
      <c r="Z327" s="24">
        <f>IF(AC327=15,J327,0)</f>
        <v>0</v>
      </c>
      <c r="AA327" s="24">
        <f>IF(AC327=21,J327,0)</f>
        <v>0</v>
      </c>
      <c r="AC327" s="26">
        <v>21</v>
      </c>
      <c r="AD327" s="26">
        <f>G327*0</f>
        <v>0</v>
      </c>
      <c r="AE327" s="26">
        <f>G327*(1-0)</f>
        <v>0</v>
      </c>
      <c r="AL327" s="26">
        <f>F327*AD327</f>
        <v>0</v>
      </c>
      <c r="AM327" s="26">
        <f>F327*AE327</f>
        <v>0</v>
      </c>
      <c r="AN327" s="27" t="s">
        <v>1640</v>
      </c>
      <c r="AO327" s="27" t="s">
        <v>1654</v>
      </c>
      <c r="AP327" s="15" t="s">
        <v>1662</v>
      </c>
    </row>
    <row r="328" spans="1:42" x14ac:dyDescent="0.2">
      <c r="D328" s="28" t="s">
        <v>1334</v>
      </c>
      <c r="F328" s="29">
        <v>0.11</v>
      </c>
    </row>
    <row r="329" spans="1:42" x14ac:dyDescent="0.2">
      <c r="A329" s="23" t="s">
        <v>164</v>
      </c>
      <c r="B329" s="23" t="s">
        <v>1106</v>
      </c>
      <c r="C329" s="23" t="s">
        <v>1127</v>
      </c>
      <c r="D329" s="23" t="s">
        <v>1229</v>
      </c>
      <c r="E329" s="23" t="s">
        <v>1600</v>
      </c>
      <c r="F329" s="24">
        <v>4.83</v>
      </c>
      <c r="G329" s="24">
        <v>0</v>
      </c>
      <c r="H329" s="24">
        <f>ROUND(F329*AD329,2)</f>
        <v>0</v>
      </c>
      <c r="I329" s="24">
        <f>J329-H329</f>
        <v>0</v>
      </c>
      <c r="J329" s="24">
        <f>ROUND(F329*G329,2)</f>
        <v>0</v>
      </c>
      <c r="K329" s="24">
        <v>3.415E-2</v>
      </c>
      <c r="L329" s="24">
        <f>F329*K329</f>
        <v>0.16494449999999999</v>
      </c>
      <c r="M329" s="25" t="s">
        <v>7</v>
      </c>
      <c r="N329" s="24">
        <f>IF(M329="5",I329,0)</f>
        <v>0</v>
      </c>
      <c r="Y329" s="24">
        <f>IF(AC329=0,J329,0)</f>
        <v>0</v>
      </c>
      <c r="Z329" s="24">
        <f>IF(AC329=15,J329,0)</f>
        <v>0</v>
      </c>
      <c r="AA329" s="24">
        <f>IF(AC329=21,J329,0)</f>
        <v>0</v>
      </c>
      <c r="AC329" s="26">
        <v>21</v>
      </c>
      <c r="AD329" s="26">
        <f>G329*0.841828478964401</f>
        <v>0</v>
      </c>
      <c r="AE329" s="26">
        <f>G329*(1-0.841828478964401)</f>
        <v>0</v>
      </c>
      <c r="AL329" s="26">
        <f>F329*AD329</f>
        <v>0</v>
      </c>
      <c r="AM329" s="26">
        <f>F329*AE329</f>
        <v>0</v>
      </c>
      <c r="AN329" s="27" t="s">
        <v>1640</v>
      </c>
      <c r="AO329" s="27" t="s">
        <v>1654</v>
      </c>
      <c r="AP329" s="15" t="s">
        <v>1662</v>
      </c>
    </row>
    <row r="330" spans="1:42" x14ac:dyDescent="0.2">
      <c r="D330" s="28" t="s">
        <v>1335</v>
      </c>
      <c r="F330" s="29">
        <v>4.83</v>
      </c>
    </row>
    <row r="331" spans="1:42" x14ac:dyDescent="0.2">
      <c r="A331" s="23" t="s">
        <v>165</v>
      </c>
      <c r="B331" s="23" t="s">
        <v>1106</v>
      </c>
      <c r="C331" s="23" t="s">
        <v>1128</v>
      </c>
      <c r="D331" s="23" t="s">
        <v>1705</v>
      </c>
      <c r="E331" s="23" t="s">
        <v>1600</v>
      </c>
      <c r="F331" s="24">
        <v>4.83</v>
      </c>
      <c r="G331" s="24">
        <v>0</v>
      </c>
      <c r="H331" s="24">
        <f>ROUND(F331*AD331,2)</f>
        <v>0</v>
      </c>
      <c r="I331" s="24">
        <f>J331-H331</f>
        <v>0</v>
      </c>
      <c r="J331" s="24">
        <f>ROUND(F331*G331,2)</f>
        <v>0</v>
      </c>
      <c r="K331" s="24">
        <v>3.31E-3</v>
      </c>
      <c r="L331" s="24">
        <f>F331*K331</f>
        <v>1.5987299999999999E-2</v>
      </c>
      <c r="M331" s="25" t="s">
        <v>7</v>
      </c>
      <c r="N331" s="24">
        <f>IF(M331="5",I331,0)</f>
        <v>0</v>
      </c>
      <c r="Y331" s="24">
        <f>IF(AC331=0,J331,0)</f>
        <v>0</v>
      </c>
      <c r="Z331" s="24">
        <f>IF(AC331=15,J331,0)</f>
        <v>0</v>
      </c>
      <c r="AA331" s="24">
        <f>IF(AC331=21,J331,0)</f>
        <v>0</v>
      </c>
      <c r="AC331" s="26">
        <v>21</v>
      </c>
      <c r="AD331" s="26">
        <f>G331*0.752032520325203</f>
        <v>0</v>
      </c>
      <c r="AE331" s="26">
        <f>G331*(1-0.752032520325203)</f>
        <v>0</v>
      </c>
      <c r="AL331" s="26">
        <f>F331*AD331</f>
        <v>0</v>
      </c>
      <c r="AM331" s="26">
        <f>F331*AE331</f>
        <v>0</v>
      </c>
      <c r="AN331" s="27" t="s">
        <v>1640</v>
      </c>
      <c r="AO331" s="27" t="s">
        <v>1654</v>
      </c>
      <c r="AP331" s="15" t="s">
        <v>1662</v>
      </c>
    </row>
    <row r="332" spans="1:42" x14ac:dyDescent="0.2">
      <c r="D332" s="28" t="s">
        <v>1335</v>
      </c>
      <c r="F332" s="29">
        <v>4.83</v>
      </c>
    </row>
    <row r="333" spans="1:42" x14ac:dyDescent="0.2">
      <c r="A333" s="20"/>
      <c r="B333" s="21" t="s">
        <v>1106</v>
      </c>
      <c r="C333" s="21" t="s">
        <v>696</v>
      </c>
      <c r="D333" s="42" t="s">
        <v>1231</v>
      </c>
      <c r="E333" s="43"/>
      <c r="F333" s="43"/>
      <c r="G333" s="43"/>
      <c r="H333" s="22">
        <f>SUM(H334:H344)</f>
        <v>0</v>
      </c>
      <c r="I333" s="22">
        <f>SUM(I334:I344)</f>
        <v>0</v>
      </c>
      <c r="J333" s="22">
        <f>H333+I333</f>
        <v>0</v>
      </c>
      <c r="K333" s="15"/>
      <c r="L333" s="22">
        <f>SUM(L334:L344)</f>
        <v>1.11801E-2</v>
      </c>
      <c r="O333" s="22">
        <f>IF(P333="PR",J333,SUM(N334:N344))</f>
        <v>0</v>
      </c>
      <c r="P333" s="15" t="s">
        <v>1627</v>
      </c>
      <c r="Q333" s="22">
        <f>IF(P333="HS",H333,0)</f>
        <v>0</v>
      </c>
      <c r="R333" s="22">
        <f>IF(P333="HS",I333-O333,0)</f>
        <v>0</v>
      </c>
      <c r="S333" s="22">
        <f>IF(P333="PS",H333,0)</f>
        <v>0</v>
      </c>
      <c r="T333" s="22">
        <f>IF(P333="PS",I333-O333,0)</f>
        <v>0</v>
      </c>
      <c r="U333" s="22">
        <f>IF(P333="MP",H333,0)</f>
        <v>0</v>
      </c>
      <c r="V333" s="22">
        <f>IF(P333="MP",I333-O333,0)</f>
        <v>0</v>
      </c>
      <c r="W333" s="22">
        <f>IF(P333="OM",H333,0)</f>
        <v>0</v>
      </c>
      <c r="X333" s="15" t="s">
        <v>1106</v>
      </c>
      <c r="AH333" s="22">
        <f>SUM(Y334:Y344)</f>
        <v>0</v>
      </c>
      <c r="AI333" s="22">
        <f>SUM(Z334:Z344)</f>
        <v>0</v>
      </c>
      <c r="AJ333" s="22">
        <f>SUM(AA334:AA344)</f>
        <v>0</v>
      </c>
    </row>
    <row r="334" spans="1:42" x14ac:dyDescent="0.2">
      <c r="A334" s="23" t="s">
        <v>166</v>
      </c>
      <c r="B334" s="23" t="s">
        <v>1106</v>
      </c>
      <c r="C334" s="23" t="s">
        <v>1129</v>
      </c>
      <c r="D334" s="23" t="s">
        <v>1688</v>
      </c>
      <c r="E334" s="23" t="s">
        <v>1600</v>
      </c>
      <c r="F334" s="24">
        <v>5.71</v>
      </c>
      <c r="G334" s="24">
        <v>0</v>
      </c>
      <c r="H334" s="24">
        <f>ROUND(F334*AD334,2)</f>
        <v>0</v>
      </c>
      <c r="I334" s="24">
        <f>J334-H334</f>
        <v>0</v>
      </c>
      <c r="J334" s="24">
        <f>ROUND(F334*G334,2)</f>
        <v>0</v>
      </c>
      <c r="K334" s="24">
        <v>5.6999999999999998E-4</v>
      </c>
      <c r="L334" s="24">
        <f>F334*K334</f>
        <v>3.2546999999999997E-3</v>
      </c>
      <c r="M334" s="25" t="s">
        <v>7</v>
      </c>
      <c r="N334" s="24">
        <f>IF(M334="5",I334,0)</f>
        <v>0</v>
      </c>
      <c r="Y334" s="24">
        <f>IF(AC334=0,J334,0)</f>
        <v>0</v>
      </c>
      <c r="Z334" s="24">
        <f>IF(AC334=15,J334,0)</f>
        <v>0</v>
      </c>
      <c r="AA334" s="24">
        <f>IF(AC334=21,J334,0)</f>
        <v>0</v>
      </c>
      <c r="AC334" s="26">
        <v>21</v>
      </c>
      <c r="AD334" s="26">
        <f>G334*0.805751492132393</f>
        <v>0</v>
      </c>
      <c r="AE334" s="26">
        <f>G334*(1-0.805751492132393)</f>
        <v>0</v>
      </c>
      <c r="AL334" s="26">
        <f>F334*AD334</f>
        <v>0</v>
      </c>
      <c r="AM334" s="26">
        <f>F334*AE334</f>
        <v>0</v>
      </c>
      <c r="AN334" s="27" t="s">
        <v>1641</v>
      </c>
      <c r="AO334" s="27" t="s">
        <v>1655</v>
      </c>
      <c r="AP334" s="15" t="s">
        <v>1662</v>
      </c>
    </row>
    <row r="335" spans="1:42" x14ac:dyDescent="0.2">
      <c r="D335" s="28" t="s">
        <v>1336</v>
      </c>
      <c r="F335" s="29">
        <v>5.71</v>
      </c>
    </row>
    <row r="336" spans="1:42" x14ac:dyDescent="0.2">
      <c r="A336" s="23" t="s">
        <v>167</v>
      </c>
      <c r="B336" s="23" t="s">
        <v>1106</v>
      </c>
      <c r="C336" s="23" t="s">
        <v>1130</v>
      </c>
      <c r="D336" s="23" t="s">
        <v>1689</v>
      </c>
      <c r="E336" s="23" t="s">
        <v>1600</v>
      </c>
      <c r="F336" s="24">
        <v>5.71</v>
      </c>
      <c r="G336" s="24">
        <v>0</v>
      </c>
      <c r="H336" s="24">
        <f>ROUND(F336*AD336,2)</f>
        <v>0</v>
      </c>
      <c r="I336" s="24">
        <f>J336-H336</f>
        <v>0</v>
      </c>
      <c r="J336" s="24">
        <f>ROUND(F336*G336,2)</f>
        <v>0</v>
      </c>
      <c r="K336" s="24">
        <v>7.3999999999999999E-4</v>
      </c>
      <c r="L336" s="24">
        <f>F336*K336</f>
        <v>4.2253999999999998E-3</v>
      </c>
      <c r="M336" s="25" t="s">
        <v>7</v>
      </c>
      <c r="N336" s="24">
        <f>IF(M336="5",I336,0)</f>
        <v>0</v>
      </c>
      <c r="Y336" s="24">
        <f>IF(AC336=0,J336,0)</f>
        <v>0</v>
      </c>
      <c r="Z336" s="24">
        <f>IF(AC336=15,J336,0)</f>
        <v>0</v>
      </c>
      <c r="AA336" s="24">
        <f>IF(AC336=21,J336,0)</f>
        <v>0</v>
      </c>
      <c r="AC336" s="26">
        <v>21</v>
      </c>
      <c r="AD336" s="26">
        <f>G336*0.750758341759353</f>
        <v>0</v>
      </c>
      <c r="AE336" s="26">
        <f>G336*(1-0.750758341759353)</f>
        <v>0</v>
      </c>
      <c r="AL336" s="26">
        <f>F336*AD336</f>
        <v>0</v>
      </c>
      <c r="AM336" s="26">
        <f>F336*AE336</f>
        <v>0</v>
      </c>
      <c r="AN336" s="27" t="s">
        <v>1641</v>
      </c>
      <c r="AO336" s="27" t="s">
        <v>1655</v>
      </c>
      <c r="AP336" s="15" t="s">
        <v>1662</v>
      </c>
    </row>
    <row r="337" spans="1:42" x14ac:dyDescent="0.2">
      <c r="D337" s="28" t="s">
        <v>1337</v>
      </c>
      <c r="F337" s="29">
        <v>5.71</v>
      </c>
    </row>
    <row r="338" spans="1:42" x14ac:dyDescent="0.2">
      <c r="A338" s="23" t="s">
        <v>168</v>
      </c>
      <c r="B338" s="23" t="s">
        <v>1106</v>
      </c>
      <c r="C338" s="23" t="s">
        <v>1131</v>
      </c>
      <c r="D338" s="23" t="s">
        <v>1690</v>
      </c>
      <c r="E338" s="23" t="s">
        <v>1600</v>
      </c>
      <c r="F338" s="24">
        <v>0.88</v>
      </c>
      <c r="G338" s="24">
        <v>0</v>
      </c>
      <c r="H338" s="24">
        <f>ROUND(F338*AD338,2)</f>
        <v>0</v>
      </c>
      <c r="I338" s="24">
        <f>J338-H338</f>
        <v>0</v>
      </c>
      <c r="J338" s="24">
        <f>ROUND(F338*G338,2)</f>
        <v>0</v>
      </c>
      <c r="K338" s="24">
        <v>4.0000000000000002E-4</v>
      </c>
      <c r="L338" s="24">
        <f>F338*K338</f>
        <v>3.5200000000000005E-4</v>
      </c>
      <c r="M338" s="25" t="s">
        <v>7</v>
      </c>
      <c r="N338" s="24">
        <f>IF(M338="5",I338,0)</f>
        <v>0</v>
      </c>
      <c r="Y338" s="24">
        <f>IF(AC338=0,J338,0)</f>
        <v>0</v>
      </c>
      <c r="Z338" s="24">
        <f>IF(AC338=15,J338,0)</f>
        <v>0</v>
      </c>
      <c r="AA338" s="24">
        <f>IF(AC338=21,J338,0)</f>
        <v>0</v>
      </c>
      <c r="AC338" s="26">
        <v>21</v>
      </c>
      <c r="AD338" s="26">
        <f>G338*0.966850828729282</f>
        <v>0</v>
      </c>
      <c r="AE338" s="26">
        <f>G338*(1-0.966850828729282)</f>
        <v>0</v>
      </c>
      <c r="AL338" s="26">
        <f>F338*AD338</f>
        <v>0</v>
      </c>
      <c r="AM338" s="26">
        <f>F338*AE338</f>
        <v>0</v>
      </c>
      <c r="AN338" s="27" t="s">
        <v>1641</v>
      </c>
      <c r="AO338" s="27" t="s">
        <v>1655</v>
      </c>
      <c r="AP338" s="15" t="s">
        <v>1662</v>
      </c>
    </row>
    <row r="339" spans="1:42" x14ac:dyDescent="0.2">
      <c r="D339" s="28" t="s">
        <v>1338</v>
      </c>
      <c r="F339" s="29">
        <v>0.88</v>
      </c>
    </row>
    <row r="340" spans="1:42" x14ac:dyDescent="0.2">
      <c r="A340" s="23" t="s">
        <v>169</v>
      </c>
      <c r="B340" s="23" t="s">
        <v>1106</v>
      </c>
      <c r="C340" s="23" t="s">
        <v>1132</v>
      </c>
      <c r="D340" s="23" t="s">
        <v>1691</v>
      </c>
      <c r="E340" s="23" t="s">
        <v>1600</v>
      </c>
      <c r="F340" s="24">
        <v>6.21</v>
      </c>
      <c r="G340" s="24">
        <v>0</v>
      </c>
      <c r="H340" s="24">
        <f>ROUND(F340*AD340,2)</f>
        <v>0</v>
      </c>
      <c r="I340" s="24">
        <f>J340-H340</f>
        <v>0</v>
      </c>
      <c r="J340" s="24">
        <f>ROUND(F340*G340,2)</f>
        <v>0</v>
      </c>
      <c r="K340" s="24">
        <v>4.0000000000000002E-4</v>
      </c>
      <c r="L340" s="24">
        <f>F340*K340</f>
        <v>2.4840000000000001E-3</v>
      </c>
      <c r="M340" s="25" t="s">
        <v>7</v>
      </c>
      <c r="N340" s="24">
        <f>IF(M340="5",I340,0)</f>
        <v>0</v>
      </c>
      <c r="Y340" s="24">
        <f>IF(AC340=0,J340,0)</f>
        <v>0</v>
      </c>
      <c r="Z340" s="24">
        <f>IF(AC340=15,J340,0)</f>
        <v>0</v>
      </c>
      <c r="AA340" s="24">
        <f>IF(AC340=21,J340,0)</f>
        <v>0</v>
      </c>
      <c r="AC340" s="26">
        <v>21</v>
      </c>
      <c r="AD340" s="26">
        <f>G340*0.938757264193116</f>
        <v>0</v>
      </c>
      <c r="AE340" s="26">
        <f>G340*(1-0.938757264193116)</f>
        <v>0</v>
      </c>
      <c r="AL340" s="26">
        <f>F340*AD340</f>
        <v>0</v>
      </c>
      <c r="AM340" s="26">
        <f>F340*AE340</f>
        <v>0</v>
      </c>
      <c r="AN340" s="27" t="s">
        <v>1641</v>
      </c>
      <c r="AO340" s="27" t="s">
        <v>1655</v>
      </c>
      <c r="AP340" s="15" t="s">
        <v>1662</v>
      </c>
    </row>
    <row r="341" spans="1:42" x14ac:dyDescent="0.2">
      <c r="D341" s="28" t="s">
        <v>1339</v>
      </c>
      <c r="F341" s="29">
        <v>6.21</v>
      </c>
    </row>
    <row r="342" spans="1:42" x14ac:dyDescent="0.2">
      <c r="A342" s="23" t="s">
        <v>170</v>
      </c>
      <c r="B342" s="23" t="s">
        <v>1106</v>
      </c>
      <c r="C342" s="23" t="s">
        <v>1133</v>
      </c>
      <c r="D342" s="23" t="s">
        <v>1692</v>
      </c>
      <c r="E342" s="23" t="s">
        <v>1601</v>
      </c>
      <c r="F342" s="24">
        <v>2.7</v>
      </c>
      <c r="G342" s="24">
        <v>0</v>
      </c>
      <c r="H342" s="24">
        <f>ROUND(F342*AD342,2)</f>
        <v>0</v>
      </c>
      <c r="I342" s="24">
        <f>J342-H342</f>
        <v>0</v>
      </c>
      <c r="J342" s="24">
        <f>ROUND(F342*G342,2)</f>
        <v>0</v>
      </c>
      <c r="K342" s="24">
        <v>3.2000000000000003E-4</v>
      </c>
      <c r="L342" s="24">
        <f>F342*K342</f>
        <v>8.6400000000000008E-4</v>
      </c>
      <c r="M342" s="25" t="s">
        <v>7</v>
      </c>
      <c r="N342" s="24">
        <f>IF(M342="5",I342,0)</f>
        <v>0</v>
      </c>
      <c r="Y342" s="24">
        <f>IF(AC342=0,J342,0)</f>
        <v>0</v>
      </c>
      <c r="Z342" s="24">
        <f>IF(AC342=15,J342,0)</f>
        <v>0</v>
      </c>
      <c r="AA342" s="24">
        <f>IF(AC342=21,J342,0)</f>
        <v>0</v>
      </c>
      <c r="AC342" s="26">
        <v>21</v>
      </c>
      <c r="AD342" s="26">
        <f>G342*0.584192439862543</f>
        <v>0</v>
      </c>
      <c r="AE342" s="26">
        <f>G342*(1-0.584192439862543)</f>
        <v>0</v>
      </c>
      <c r="AL342" s="26">
        <f>F342*AD342</f>
        <v>0</v>
      </c>
      <c r="AM342" s="26">
        <f>F342*AE342</f>
        <v>0</v>
      </c>
      <c r="AN342" s="27" t="s">
        <v>1641</v>
      </c>
      <c r="AO342" s="27" t="s">
        <v>1655</v>
      </c>
      <c r="AP342" s="15" t="s">
        <v>1662</v>
      </c>
    </row>
    <row r="343" spans="1:42" x14ac:dyDescent="0.2">
      <c r="D343" s="28" t="s">
        <v>1340</v>
      </c>
      <c r="F343" s="29">
        <v>2.7</v>
      </c>
    </row>
    <row r="344" spans="1:42" x14ac:dyDescent="0.2">
      <c r="A344" s="23" t="s">
        <v>171</v>
      </c>
      <c r="B344" s="23" t="s">
        <v>1106</v>
      </c>
      <c r="C344" s="23" t="s">
        <v>1134</v>
      </c>
      <c r="D344" s="23" t="s">
        <v>1239</v>
      </c>
      <c r="E344" s="23" t="s">
        <v>1602</v>
      </c>
      <c r="F344" s="24">
        <v>0.03</v>
      </c>
      <c r="G344" s="24">
        <v>0</v>
      </c>
      <c r="H344" s="24">
        <f>ROUND(F344*AD344,2)</f>
        <v>0</v>
      </c>
      <c r="I344" s="24">
        <f>J344-H344</f>
        <v>0</v>
      </c>
      <c r="J344" s="24">
        <f>ROUND(F344*G344,2)</f>
        <v>0</v>
      </c>
      <c r="K344" s="24">
        <v>0</v>
      </c>
      <c r="L344" s="24">
        <f>F344*K344</f>
        <v>0</v>
      </c>
      <c r="M344" s="25" t="s">
        <v>10</v>
      </c>
      <c r="N344" s="24">
        <f>IF(M344="5",I344,0)</f>
        <v>0</v>
      </c>
      <c r="Y344" s="24">
        <f>IF(AC344=0,J344,0)</f>
        <v>0</v>
      </c>
      <c r="Z344" s="24">
        <f>IF(AC344=15,J344,0)</f>
        <v>0</v>
      </c>
      <c r="AA344" s="24">
        <f>IF(AC344=21,J344,0)</f>
        <v>0</v>
      </c>
      <c r="AC344" s="26">
        <v>21</v>
      </c>
      <c r="AD344" s="26">
        <f>G344*0</f>
        <v>0</v>
      </c>
      <c r="AE344" s="26">
        <f>G344*(1-0)</f>
        <v>0</v>
      </c>
      <c r="AL344" s="26">
        <f>F344*AD344</f>
        <v>0</v>
      </c>
      <c r="AM344" s="26">
        <f>F344*AE344</f>
        <v>0</v>
      </c>
      <c r="AN344" s="27" t="s">
        <v>1641</v>
      </c>
      <c r="AO344" s="27" t="s">
        <v>1655</v>
      </c>
      <c r="AP344" s="15" t="s">
        <v>1662</v>
      </c>
    </row>
    <row r="345" spans="1:42" x14ac:dyDescent="0.2">
      <c r="D345" s="28" t="s">
        <v>1341</v>
      </c>
      <c r="F345" s="29">
        <v>0.03</v>
      </c>
    </row>
    <row r="346" spans="1:42" x14ac:dyDescent="0.2">
      <c r="A346" s="20"/>
      <c r="B346" s="21" t="s">
        <v>1106</v>
      </c>
      <c r="C346" s="21" t="s">
        <v>705</v>
      </c>
      <c r="D346" s="42" t="s">
        <v>1241</v>
      </c>
      <c r="E346" s="43"/>
      <c r="F346" s="43"/>
      <c r="G346" s="43"/>
      <c r="H346" s="22">
        <f>SUM(H347:H347)</f>
        <v>0</v>
      </c>
      <c r="I346" s="22">
        <f>SUM(I347:I347)</f>
        <v>0</v>
      </c>
      <c r="J346" s="22">
        <f>H346+I346</f>
        <v>0</v>
      </c>
      <c r="K346" s="15"/>
      <c r="L346" s="22">
        <f>SUM(L347:L347)</f>
        <v>1.4599999999999999E-3</v>
      </c>
      <c r="O346" s="22">
        <f>IF(P346="PR",J346,SUM(N347:N347))</f>
        <v>0</v>
      </c>
      <c r="P346" s="15" t="s">
        <v>1627</v>
      </c>
      <c r="Q346" s="22">
        <f>IF(P346="HS",H346,0)</f>
        <v>0</v>
      </c>
      <c r="R346" s="22">
        <f>IF(P346="HS",I346-O346,0)</f>
        <v>0</v>
      </c>
      <c r="S346" s="22">
        <f>IF(P346="PS",H346,0)</f>
        <v>0</v>
      </c>
      <c r="T346" s="22">
        <f>IF(P346="PS",I346-O346,0)</f>
        <v>0</v>
      </c>
      <c r="U346" s="22">
        <f>IF(P346="MP",H346,0)</f>
        <v>0</v>
      </c>
      <c r="V346" s="22">
        <f>IF(P346="MP",I346-O346,0)</f>
        <v>0</v>
      </c>
      <c r="W346" s="22">
        <f>IF(P346="OM",H346,0)</f>
        <v>0</v>
      </c>
      <c r="X346" s="15" t="s">
        <v>1106</v>
      </c>
      <c r="AH346" s="22">
        <f>SUM(Y347:Y347)</f>
        <v>0</v>
      </c>
      <c r="AI346" s="22">
        <f>SUM(Z347:Z347)</f>
        <v>0</v>
      </c>
      <c r="AJ346" s="22">
        <f>SUM(AA347:AA347)</f>
        <v>0</v>
      </c>
    </row>
    <row r="347" spans="1:42" x14ac:dyDescent="0.2">
      <c r="A347" s="23" t="s">
        <v>172</v>
      </c>
      <c r="B347" s="23" t="s">
        <v>1106</v>
      </c>
      <c r="C347" s="23" t="s">
        <v>1135</v>
      </c>
      <c r="D347" s="23" t="s">
        <v>1242</v>
      </c>
      <c r="E347" s="23" t="s">
        <v>1603</v>
      </c>
      <c r="F347" s="24">
        <v>1</v>
      </c>
      <c r="G347" s="24">
        <v>0</v>
      </c>
      <c r="H347" s="24">
        <f>ROUND(F347*AD347,2)</f>
        <v>0</v>
      </c>
      <c r="I347" s="24">
        <f>J347-H347</f>
        <v>0</v>
      </c>
      <c r="J347" s="24">
        <f>ROUND(F347*G347,2)</f>
        <v>0</v>
      </c>
      <c r="K347" s="24">
        <v>1.4599999999999999E-3</v>
      </c>
      <c r="L347" s="24">
        <f>F347*K347</f>
        <v>1.4599999999999999E-3</v>
      </c>
      <c r="M347" s="25" t="s">
        <v>7</v>
      </c>
      <c r="N347" s="24">
        <f>IF(M347="5",I347,0)</f>
        <v>0</v>
      </c>
      <c r="Y347" s="24">
        <f>IF(AC347=0,J347,0)</f>
        <v>0</v>
      </c>
      <c r="Z347" s="24">
        <f>IF(AC347=15,J347,0)</f>
        <v>0</v>
      </c>
      <c r="AA347" s="24">
        <f>IF(AC347=21,J347,0)</f>
        <v>0</v>
      </c>
      <c r="AC347" s="26">
        <v>21</v>
      </c>
      <c r="AD347" s="26">
        <f>G347*0</f>
        <v>0</v>
      </c>
      <c r="AE347" s="26">
        <f>G347*(1-0)</f>
        <v>0</v>
      </c>
      <c r="AL347" s="26">
        <f>F347*AD347</f>
        <v>0</v>
      </c>
      <c r="AM347" s="26">
        <f>F347*AE347</f>
        <v>0</v>
      </c>
      <c r="AN347" s="27" t="s">
        <v>1642</v>
      </c>
      <c r="AO347" s="27" t="s">
        <v>1656</v>
      </c>
      <c r="AP347" s="15" t="s">
        <v>1662</v>
      </c>
    </row>
    <row r="348" spans="1:42" x14ac:dyDescent="0.2">
      <c r="D348" s="28" t="s">
        <v>1243</v>
      </c>
      <c r="F348" s="29">
        <v>1</v>
      </c>
    </row>
    <row r="349" spans="1:42" x14ac:dyDescent="0.2">
      <c r="A349" s="20"/>
      <c r="B349" s="21" t="s">
        <v>1106</v>
      </c>
      <c r="C349" s="21" t="s">
        <v>709</v>
      </c>
      <c r="D349" s="48" t="s">
        <v>1244</v>
      </c>
      <c r="E349" s="43"/>
      <c r="F349" s="43"/>
      <c r="G349" s="43"/>
      <c r="H349" s="22">
        <f>SUM(H350:H379)</f>
        <v>0</v>
      </c>
      <c r="I349" s="22">
        <f>SUM(I350:I379)</f>
        <v>0</v>
      </c>
      <c r="J349" s="22">
        <f>H349+I349</f>
        <v>0</v>
      </c>
      <c r="K349" s="15"/>
      <c r="L349" s="22">
        <f>SUM(L350:L379)</f>
        <v>5.7180000000000002E-2</v>
      </c>
      <c r="O349" s="22">
        <f>IF(P349="PR",J349,SUM(N350:N379))</f>
        <v>0</v>
      </c>
      <c r="P349" s="15" t="s">
        <v>1627</v>
      </c>
      <c r="Q349" s="22">
        <f>IF(P349="HS",H349,0)</f>
        <v>0</v>
      </c>
      <c r="R349" s="22">
        <f>IF(P349="HS",I349-O349,0)</f>
        <v>0</v>
      </c>
      <c r="S349" s="22">
        <f>IF(P349="PS",H349,0)</f>
        <v>0</v>
      </c>
      <c r="T349" s="22">
        <f>IF(P349="PS",I349-O349,0)</f>
        <v>0</v>
      </c>
      <c r="U349" s="22">
        <f>IF(P349="MP",H349,0)</f>
        <v>0</v>
      </c>
      <c r="V349" s="22">
        <f>IF(P349="MP",I349-O349,0)</f>
        <v>0</v>
      </c>
      <c r="W349" s="22">
        <f>IF(P349="OM",H349,0)</f>
        <v>0</v>
      </c>
      <c r="X349" s="15" t="s">
        <v>1106</v>
      </c>
      <c r="AH349" s="22">
        <f>SUM(Y350:Y379)</f>
        <v>0</v>
      </c>
      <c r="AI349" s="22">
        <f>SUM(Z350:Z379)</f>
        <v>0</v>
      </c>
      <c r="AJ349" s="22">
        <f>SUM(AA350:AA379)</f>
        <v>0</v>
      </c>
    </row>
    <row r="350" spans="1:42" x14ac:dyDescent="0.2">
      <c r="A350" s="23" t="s">
        <v>173</v>
      </c>
      <c r="B350" s="23" t="s">
        <v>1106</v>
      </c>
      <c r="C350" s="23" t="s">
        <v>1136</v>
      </c>
      <c r="D350" s="23" t="s">
        <v>1677</v>
      </c>
      <c r="E350" s="23" t="s">
        <v>1604</v>
      </c>
      <c r="F350" s="24">
        <v>1</v>
      </c>
      <c r="G350" s="24">
        <v>0</v>
      </c>
      <c r="H350" s="24">
        <f>ROUND(F350*AD350,2)</f>
        <v>0</v>
      </c>
      <c r="I350" s="24">
        <f>J350-H350</f>
        <v>0</v>
      </c>
      <c r="J350" s="24">
        <f>ROUND(F350*G350,2)</f>
        <v>0</v>
      </c>
      <c r="K350" s="24">
        <v>1.41E-3</v>
      </c>
      <c r="L350" s="24">
        <f>F350*K350</f>
        <v>1.41E-3</v>
      </c>
      <c r="M350" s="25" t="s">
        <v>7</v>
      </c>
      <c r="N350" s="24">
        <f>IF(M350="5",I350,0)</f>
        <v>0</v>
      </c>
      <c r="Y350" s="24">
        <f>IF(AC350=0,J350,0)</f>
        <v>0</v>
      </c>
      <c r="Z350" s="24">
        <f>IF(AC350=15,J350,0)</f>
        <v>0</v>
      </c>
      <c r="AA350" s="24">
        <f>IF(AC350=21,J350,0)</f>
        <v>0</v>
      </c>
      <c r="AC350" s="26">
        <v>21</v>
      </c>
      <c r="AD350" s="26">
        <f>G350*0.538136882129278</f>
        <v>0</v>
      </c>
      <c r="AE350" s="26">
        <f>G350*(1-0.538136882129278)</f>
        <v>0</v>
      </c>
      <c r="AL350" s="26">
        <f>F350*AD350</f>
        <v>0</v>
      </c>
      <c r="AM350" s="26">
        <f>F350*AE350</f>
        <v>0</v>
      </c>
      <c r="AN350" s="27" t="s">
        <v>1643</v>
      </c>
      <c r="AO350" s="27" t="s">
        <v>1656</v>
      </c>
      <c r="AP350" s="15" t="s">
        <v>1662</v>
      </c>
    </row>
    <row r="351" spans="1:42" x14ac:dyDescent="0.2">
      <c r="D351" s="28" t="s">
        <v>1243</v>
      </c>
      <c r="F351" s="29">
        <v>1</v>
      </c>
    </row>
    <row r="352" spans="1:42" x14ac:dyDescent="0.2">
      <c r="A352" s="30" t="s">
        <v>174</v>
      </c>
      <c r="B352" s="30" t="s">
        <v>1106</v>
      </c>
      <c r="C352" s="30" t="s">
        <v>1138</v>
      </c>
      <c r="D352" s="39" t="s">
        <v>1709</v>
      </c>
      <c r="E352" s="30" t="s">
        <v>1604</v>
      </c>
      <c r="F352" s="31">
        <v>1</v>
      </c>
      <c r="G352" s="31">
        <v>0</v>
      </c>
      <c r="H352" s="31">
        <f>ROUND(F352*AD352,2)</f>
        <v>0</v>
      </c>
      <c r="I352" s="31">
        <f>J352-H352</f>
        <v>0</v>
      </c>
      <c r="J352" s="31">
        <f>ROUND(F352*G352,2)</f>
        <v>0</v>
      </c>
      <c r="K352" s="31">
        <v>1.4E-2</v>
      </c>
      <c r="L352" s="31">
        <f>F352*K352</f>
        <v>1.4E-2</v>
      </c>
      <c r="M352" s="32" t="s">
        <v>1623</v>
      </c>
      <c r="N352" s="31">
        <f>IF(M352="5",I352,0)</f>
        <v>0</v>
      </c>
      <c r="Y352" s="31">
        <f>IF(AC352=0,J352,0)</f>
        <v>0</v>
      </c>
      <c r="Z352" s="31">
        <f>IF(AC352=15,J352,0)</f>
        <v>0</v>
      </c>
      <c r="AA352" s="31">
        <f>IF(AC352=21,J352,0)</f>
        <v>0</v>
      </c>
      <c r="AC352" s="26">
        <v>21</v>
      </c>
      <c r="AD352" s="26">
        <f>G352*1</f>
        <v>0</v>
      </c>
      <c r="AE352" s="26">
        <f>G352*(1-1)</f>
        <v>0</v>
      </c>
      <c r="AL352" s="26">
        <f>F352*AD352</f>
        <v>0</v>
      </c>
      <c r="AM352" s="26">
        <f>F352*AE352</f>
        <v>0</v>
      </c>
      <c r="AN352" s="27" t="s">
        <v>1643</v>
      </c>
      <c r="AO352" s="27" t="s">
        <v>1656</v>
      </c>
      <c r="AP352" s="15" t="s">
        <v>1662</v>
      </c>
    </row>
    <row r="353" spans="1:42" x14ac:dyDescent="0.2">
      <c r="A353" s="23" t="s">
        <v>175</v>
      </c>
      <c r="B353" s="23" t="s">
        <v>1106</v>
      </c>
      <c r="C353" s="23" t="s">
        <v>1139</v>
      </c>
      <c r="D353" s="23" t="s">
        <v>1247</v>
      </c>
      <c r="E353" s="23" t="s">
        <v>1604</v>
      </c>
      <c r="F353" s="24">
        <v>1</v>
      </c>
      <c r="G353" s="24">
        <v>0</v>
      </c>
      <c r="H353" s="24">
        <f>ROUND(F353*AD353,2)</f>
        <v>0</v>
      </c>
      <c r="I353" s="24">
        <f>J353-H353</f>
        <v>0</v>
      </c>
      <c r="J353" s="24">
        <f>ROUND(F353*G353,2)</f>
        <v>0</v>
      </c>
      <c r="K353" s="24">
        <v>1.1999999999999999E-3</v>
      </c>
      <c r="L353" s="24">
        <f>F353*K353</f>
        <v>1.1999999999999999E-3</v>
      </c>
      <c r="M353" s="25" t="s">
        <v>7</v>
      </c>
      <c r="N353" s="24">
        <f>IF(M353="5",I353,0)</f>
        <v>0</v>
      </c>
      <c r="Y353" s="24">
        <f>IF(AC353=0,J353,0)</f>
        <v>0</v>
      </c>
      <c r="Z353" s="24">
        <f>IF(AC353=15,J353,0)</f>
        <v>0</v>
      </c>
      <c r="AA353" s="24">
        <f>IF(AC353=21,J353,0)</f>
        <v>0</v>
      </c>
      <c r="AC353" s="26">
        <v>21</v>
      </c>
      <c r="AD353" s="26">
        <f>G353*0.50771855010661</f>
        <v>0</v>
      </c>
      <c r="AE353" s="26">
        <f>G353*(1-0.50771855010661)</f>
        <v>0</v>
      </c>
      <c r="AL353" s="26">
        <f>F353*AD353</f>
        <v>0</v>
      </c>
      <c r="AM353" s="26">
        <f>F353*AE353</f>
        <v>0</v>
      </c>
      <c r="AN353" s="27" t="s">
        <v>1643</v>
      </c>
      <c r="AO353" s="27" t="s">
        <v>1656</v>
      </c>
      <c r="AP353" s="15" t="s">
        <v>1662</v>
      </c>
    </row>
    <row r="354" spans="1:42" x14ac:dyDescent="0.2">
      <c r="D354" s="28" t="s">
        <v>1243</v>
      </c>
      <c r="F354" s="29">
        <v>1</v>
      </c>
    </row>
    <row r="355" spans="1:42" x14ac:dyDescent="0.2">
      <c r="A355" s="30" t="s">
        <v>176</v>
      </c>
      <c r="B355" s="30" t="s">
        <v>1106</v>
      </c>
      <c r="C355" s="30" t="s">
        <v>1140</v>
      </c>
      <c r="D355" s="30" t="s">
        <v>1693</v>
      </c>
      <c r="E355" s="30" t="s">
        <v>1604</v>
      </c>
      <c r="F355" s="31">
        <v>1</v>
      </c>
      <c r="G355" s="31">
        <v>0</v>
      </c>
      <c r="H355" s="31">
        <f>ROUND(F355*AD355,2)</f>
        <v>0</v>
      </c>
      <c r="I355" s="31">
        <f>J355-H355</f>
        <v>0</v>
      </c>
      <c r="J355" s="31">
        <f>ROUND(F355*G355,2)</f>
        <v>0</v>
      </c>
      <c r="K355" s="31">
        <v>1.0499999999999999E-3</v>
      </c>
      <c r="L355" s="31">
        <f>F355*K355</f>
        <v>1.0499999999999999E-3</v>
      </c>
      <c r="M355" s="32" t="s">
        <v>1623</v>
      </c>
      <c r="N355" s="31">
        <f>IF(M355="5",I355,0)</f>
        <v>0</v>
      </c>
      <c r="Y355" s="31">
        <f>IF(AC355=0,J355,0)</f>
        <v>0</v>
      </c>
      <c r="Z355" s="31">
        <f>IF(AC355=15,J355,0)</f>
        <v>0</v>
      </c>
      <c r="AA355" s="31">
        <f>IF(AC355=21,J355,0)</f>
        <v>0</v>
      </c>
      <c r="AC355" s="26">
        <v>21</v>
      </c>
      <c r="AD355" s="26">
        <f>G355*1</f>
        <v>0</v>
      </c>
      <c r="AE355" s="26">
        <f>G355*(1-1)</f>
        <v>0</v>
      </c>
      <c r="AL355" s="26">
        <f>F355*AD355</f>
        <v>0</v>
      </c>
      <c r="AM355" s="26">
        <f>F355*AE355</f>
        <v>0</v>
      </c>
      <c r="AN355" s="27" t="s">
        <v>1643</v>
      </c>
      <c r="AO355" s="27" t="s">
        <v>1656</v>
      </c>
      <c r="AP355" s="15" t="s">
        <v>1662</v>
      </c>
    </row>
    <row r="356" spans="1:42" x14ac:dyDescent="0.2">
      <c r="D356" s="28" t="s">
        <v>1243</v>
      </c>
      <c r="F356" s="29">
        <v>1</v>
      </c>
    </row>
    <row r="357" spans="1:42" x14ac:dyDescent="0.2">
      <c r="A357" s="30" t="s">
        <v>177</v>
      </c>
      <c r="B357" s="30" t="s">
        <v>1106</v>
      </c>
      <c r="C357" s="30" t="s">
        <v>1141</v>
      </c>
      <c r="D357" s="30" t="s">
        <v>1248</v>
      </c>
      <c r="E357" s="30" t="s">
        <v>1604</v>
      </c>
      <c r="F357" s="31">
        <v>1</v>
      </c>
      <c r="G357" s="31">
        <v>0</v>
      </c>
      <c r="H357" s="31">
        <f>ROUND(F357*AD357,2)</f>
        <v>0</v>
      </c>
      <c r="I357" s="31">
        <f>J357-H357</f>
        <v>0</v>
      </c>
      <c r="J357" s="31">
        <f>ROUND(F357*G357,2)</f>
        <v>0</v>
      </c>
      <c r="K357" s="31">
        <v>7.3999999999999999E-4</v>
      </c>
      <c r="L357" s="31">
        <f>F357*K357</f>
        <v>7.3999999999999999E-4</v>
      </c>
      <c r="M357" s="32" t="s">
        <v>1623</v>
      </c>
      <c r="N357" s="31">
        <f>IF(M357="5",I357,0)</f>
        <v>0</v>
      </c>
      <c r="Y357" s="31">
        <f>IF(AC357=0,J357,0)</f>
        <v>0</v>
      </c>
      <c r="Z357" s="31">
        <f>IF(AC357=15,J357,0)</f>
        <v>0</v>
      </c>
      <c r="AA357" s="31">
        <f>IF(AC357=21,J357,0)</f>
        <v>0</v>
      </c>
      <c r="AC357" s="26">
        <v>21</v>
      </c>
      <c r="AD357" s="26">
        <f>G357*1</f>
        <v>0</v>
      </c>
      <c r="AE357" s="26">
        <f>G357*(1-1)</f>
        <v>0</v>
      </c>
      <c r="AL357" s="26">
        <f>F357*AD357</f>
        <v>0</v>
      </c>
      <c r="AM357" s="26">
        <f>F357*AE357</f>
        <v>0</v>
      </c>
      <c r="AN357" s="27" t="s">
        <v>1643</v>
      </c>
      <c r="AO357" s="27" t="s">
        <v>1656</v>
      </c>
      <c r="AP357" s="15" t="s">
        <v>1662</v>
      </c>
    </row>
    <row r="358" spans="1:42" x14ac:dyDescent="0.2">
      <c r="D358" s="28" t="s">
        <v>1243</v>
      </c>
      <c r="F358" s="29">
        <v>1</v>
      </c>
    </row>
    <row r="359" spans="1:42" x14ac:dyDescent="0.2">
      <c r="A359" s="23" t="s">
        <v>178</v>
      </c>
      <c r="B359" s="23" t="s">
        <v>1106</v>
      </c>
      <c r="C359" s="23" t="s">
        <v>1142</v>
      </c>
      <c r="D359" s="23" t="s">
        <v>1249</v>
      </c>
      <c r="E359" s="23" t="s">
        <v>1605</v>
      </c>
      <c r="F359" s="24">
        <v>1</v>
      </c>
      <c r="G359" s="24">
        <v>0</v>
      </c>
      <c r="H359" s="24">
        <f>ROUND(F359*AD359,2)</f>
        <v>0</v>
      </c>
      <c r="I359" s="24">
        <f>J359-H359</f>
        <v>0</v>
      </c>
      <c r="J359" s="24">
        <f>ROUND(F359*G359,2)</f>
        <v>0</v>
      </c>
      <c r="K359" s="24">
        <v>4.0000000000000001E-3</v>
      </c>
      <c r="L359" s="24">
        <f>F359*K359</f>
        <v>4.0000000000000001E-3</v>
      </c>
      <c r="M359" s="25" t="s">
        <v>7</v>
      </c>
      <c r="N359" s="24">
        <f>IF(M359="5",I359,0)</f>
        <v>0</v>
      </c>
      <c r="Y359" s="24">
        <f>IF(AC359=0,J359,0)</f>
        <v>0</v>
      </c>
      <c r="Z359" s="24">
        <f>IF(AC359=15,J359,0)</f>
        <v>0</v>
      </c>
      <c r="AA359" s="24">
        <f>IF(AC359=21,J359,0)</f>
        <v>0</v>
      </c>
      <c r="AC359" s="26">
        <v>21</v>
      </c>
      <c r="AD359" s="26">
        <f>G359*0.62904717853839</f>
        <v>0</v>
      </c>
      <c r="AE359" s="26">
        <f>G359*(1-0.62904717853839)</f>
        <v>0</v>
      </c>
      <c r="AL359" s="26">
        <f>F359*AD359</f>
        <v>0</v>
      </c>
      <c r="AM359" s="26">
        <f>F359*AE359</f>
        <v>0</v>
      </c>
      <c r="AN359" s="27" t="s">
        <v>1643</v>
      </c>
      <c r="AO359" s="27" t="s">
        <v>1656</v>
      </c>
      <c r="AP359" s="15" t="s">
        <v>1662</v>
      </c>
    </row>
    <row r="360" spans="1:42" x14ac:dyDescent="0.2">
      <c r="D360" s="28" t="s">
        <v>1243</v>
      </c>
      <c r="F360" s="29">
        <v>1</v>
      </c>
    </row>
    <row r="361" spans="1:42" x14ac:dyDescent="0.2">
      <c r="A361" s="30" t="s">
        <v>179</v>
      </c>
      <c r="B361" s="30" t="s">
        <v>1106</v>
      </c>
      <c r="C361" s="30" t="s">
        <v>1143</v>
      </c>
      <c r="D361" s="30" t="s">
        <v>1683</v>
      </c>
      <c r="E361" s="30" t="s">
        <v>1604</v>
      </c>
      <c r="F361" s="31">
        <v>1</v>
      </c>
      <c r="G361" s="31">
        <v>0</v>
      </c>
      <c r="H361" s="31">
        <f>ROUND(F361*AD361,2)</f>
        <v>0</v>
      </c>
      <c r="I361" s="31">
        <f>J361-H361</f>
        <v>0</v>
      </c>
      <c r="J361" s="31">
        <f>ROUND(F361*G361,2)</f>
        <v>0</v>
      </c>
      <c r="K361" s="31">
        <v>1E-3</v>
      </c>
      <c r="L361" s="31">
        <f>F361*K361</f>
        <v>1E-3</v>
      </c>
      <c r="M361" s="32" t="s">
        <v>1623</v>
      </c>
      <c r="N361" s="31">
        <f>IF(M361="5",I361,0)</f>
        <v>0</v>
      </c>
      <c r="Y361" s="31">
        <f>IF(AC361=0,J361,0)</f>
        <v>0</v>
      </c>
      <c r="Z361" s="31">
        <f>IF(AC361=15,J361,0)</f>
        <v>0</v>
      </c>
      <c r="AA361" s="31">
        <f>IF(AC361=21,J361,0)</f>
        <v>0</v>
      </c>
      <c r="AC361" s="26">
        <v>21</v>
      </c>
      <c r="AD361" s="26">
        <f>G361*1</f>
        <v>0</v>
      </c>
      <c r="AE361" s="26">
        <f>G361*(1-1)</f>
        <v>0</v>
      </c>
      <c r="AL361" s="26">
        <f>F361*AD361</f>
        <v>0</v>
      </c>
      <c r="AM361" s="26">
        <f>F361*AE361</f>
        <v>0</v>
      </c>
      <c r="AN361" s="27" t="s">
        <v>1643</v>
      </c>
      <c r="AO361" s="27" t="s">
        <v>1656</v>
      </c>
      <c r="AP361" s="15" t="s">
        <v>1662</v>
      </c>
    </row>
    <row r="362" spans="1:42" x14ac:dyDescent="0.2">
      <c r="D362" s="28" t="s">
        <v>1243</v>
      </c>
      <c r="F362" s="29">
        <v>1</v>
      </c>
    </row>
    <row r="363" spans="1:42" x14ac:dyDescent="0.2">
      <c r="A363" s="30" t="s">
        <v>180</v>
      </c>
      <c r="B363" s="30" t="s">
        <v>1106</v>
      </c>
      <c r="C363" s="30" t="s">
        <v>1144</v>
      </c>
      <c r="D363" s="30" t="s">
        <v>1694</v>
      </c>
      <c r="E363" s="30" t="s">
        <v>1604</v>
      </c>
      <c r="F363" s="31">
        <v>1</v>
      </c>
      <c r="G363" s="31">
        <v>0</v>
      </c>
      <c r="H363" s="31">
        <f>ROUND(F363*AD363,2)</f>
        <v>0</v>
      </c>
      <c r="I363" s="31">
        <f>J363-H363</f>
        <v>0</v>
      </c>
      <c r="J363" s="31">
        <f>ROUND(F363*G363,2)</f>
        <v>0</v>
      </c>
      <c r="K363" s="31">
        <v>1.4500000000000001E-2</v>
      </c>
      <c r="L363" s="31">
        <f>F363*K363</f>
        <v>1.4500000000000001E-2</v>
      </c>
      <c r="M363" s="32" t="s">
        <v>1623</v>
      </c>
      <c r="N363" s="31">
        <f>IF(M363="5",I363,0)</f>
        <v>0</v>
      </c>
      <c r="Y363" s="31">
        <f>IF(AC363=0,J363,0)</f>
        <v>0</v>
      </c>
      <c r="Z363" s="31">
        <f>IF(AC363=15,J363,0)</f>
        <v>0</v>
      </c>
      <c r="AA363" s="31">
        <f>IF(AC363=21,J363,0)</f>
        <v>0</v>
      </c>
      <c r="AC363" s="26">
        <v>21</v>
      </c>
      <c r="AD363" s="26">
        <f>G363*1</f>
        <v>0</v>
      </c>
      <c r="AE363" s="26">
        <f>G363*(1-1)</f>
        <v>0</v>
      </c>
      <c r="AL363" s="26">
        <f>F363*AD363</f>
        <v>0</v>
      </c>
      <c r="AM363" s="26">
        <f>F363*AE363</f>
        <v>0</v>
      </c>
      <c r="AN363" s="27" t="s">
        <v>1643</v>
      </c>
      <c r="AO363" s="27" t="s">
        <v>1656</v>
      </c>
      <c r="AP363" s="15" t="s">
        <v>1662</v>
      </c>
    </row>
    <row r="364" spans="1:42" x14ac:dyDescent="0.2">
      <c r="D364" s="28" t="s">
        <v>1243</v>
      </c>
      <c r="F364" s="29">
        <v>1</v>
      </c>
    </row>
    <row r="365" spans="1:42" x14ac:dyDescent="0.2">
      <c r="A365" s="23" t="s">
        <v>181</v>
      </c>
      <c r="B365" s="23" t="s">
        <v>1106</v>
      </c>
      <c r="C365" s="23" t="s">
        <v>1145</v>
      </c>
      <c r="D365" s="23" t="s">
        <v>1250</v>
      </c>
      <c r="E365" s="23" t="s">
        <v>1605</v>
      </c>
      <c r="F365" s="24">
        <v>1</v>
      </c>
      <c r="G365" s="24">
        <v>0</v>
      </c>
      <c r="H365" s="24">
        <f>ROUND(F365*AD365,2)</f>
        <v>0</v>
      </c>
      <c r="I365" s="24">
        <f>J365-H365</f>
        <v>0</v>
      </c>
      <c r="J365" s="24">
        <f>ROUND(F365*G365,2)</f>
        <v>0</v>
      </c>
      <c r="K365" s="24">
        <v>1.7000000000000001E-4</v>
      </c>
      <c r="L365" s="24">
        <f>F365*K365</f>
        <v>1.7000000000000001E-4</v>
      </c>
      <c r="M365" s="25" t="s">
        <v>7</v>
      </c>
      <c r="N365" s="24">
        <f>IF(M365="5",I365,0)</f>
        <v>0</v>
      </c>
      <c r="Y365" s="24">
        <f>IF(AC365=0,J365,0)</f>
        <v>0</v>
      </c>
      <c r="Z365" s="24">
        <f>IF(AC365=15,J365,0)</f>
        <v>0</v>
      </c>
      <c r="AA365" s="24">
        <f>IF(AC365=21,J365,0)</f>
        <v>0</v>
      </c>
      <c r="AC365" s="26">
        <v>21</v>
      </c>
      <c r="AD365" s="26">
        <f>G365*0.503959731543624</f>
        <v>0</v>
      </c>
      <c r="AE365" s="26">
        <f>G365*(1-0.503959731543624)</f>
        <v>0</v>
      </c>
      <c r="AL365" s="26">
        <f>F365*AD365</f>
        <v>0</v>
      </c>
      <c r="AM365" s="26">
        <f>F365*AE365</f>
        <v>0</v>
      </c>
      <c r="AN365" s="27" t="s">
        <v>1643</v>
      </c>
      <c r="AO365" s="27" t="s">
        <v>1656</v>
      </c>
      <c r="AP365" s="15" t="s">
        <v>1662</v>
      </c>
    </row>
    <row r="366" spans="1:42" x14ac:dyDescent="0.2">
      <c r="D366" s="28" t="s">
        <v>1243</v>
      </c>
      <c r="F366" s="29">
        <v>1</v>
      </c>
    </row>
    <row r="367" spans="1:42" x14ac:dyDescent="0.2">
      <c r="A367" s="23" t="s">
        <v>182</v>
      </c>
      <c r="B367" s="23" t="s">
        <v>1106</v>
      </c>
      <c r="C367" s="23" t="s">
        <v>1146</v>
      </c>
      <c r="D367" s="23" t="s">
        <v>1695</v>
      </c>
      <c r="E367" s="23" t="s">
        <v>1601</v>
      </c>
      <c r="F367" s="24">
        <v>1.1000000000000001</v>
      </c>
      <c r="G367" s="24">
        <v>0</v>
      </c>
      <c r="H367" s="24">
        <f>ROUND(F367*AD367,2)</f>
        <v>0</v>
      </c>
      <c r="I367" s="24">
        <f>J367-H367</f>
        <v>0</v>
      </c>
      <c r="J367" s="24">
        <f>ROUND(F367*G367,2)</f>
        <v>0</v>
      </c>
      <c r="K367" s="24">
        <v>8.9999999999999993E-3</v>
      </c>
      <c r="L367" s="24">
        <f>F367*K367</f>
        <v>9.9000000000000008E-3</v>
      </c>
      <c r="M367" s="25" t="s">
        <v>7</v>
      </c>
      <c r="N367" s="24">
        <f>IF(M367="5",I367,0)</f>
        <v>0</v>
      </c>
      <c r="Y367" s="24">
        <f>IF(AC367=0,J367,0)</f>
        <v>0</v>
      </c>
      <c r="Z367" s="24">
        <f>IF(AC367=15,J367,0)</f>
        <v>0</v>
      </c>
      <c r="AA367" s="24">
        <f>IF(AC367=21,J367,0)</f>
        <v>0</v>
      </c>
      <c r="AC367" s="26">
        <v>21</v>
      </c>
      <c r="AD367" s="26">
        <f>G367*1</f>
        <v>0</v>
      </c>
      <c r="AE367" s="26">
        <f>G367*(1-1)</f>
        <v>0</v>
      </c>
      <c r="AL367" s="26">
        <f>F367*AD367</f>
        <v>0</v>
      </c>
      <c r="AM367" s="26">
        <f>F367*AE367</f>
        <v>0</v>
      </c>
      <c r="AN367" s="27" t="s">
        <v>1643</v>
      </c>
      <c r="AO367" s="27" t="s">
        <v>1656</v>
      </c>
      <c r="AP367" s="15" t="s">
        <v>1662</v>
      </c>
    </row>
    <row r="368" spans="1:42" x14ac:dyDescent="0.2">
      <c r="D368" s="28" t="s">
        <v>1342</v>
      </c>
      <c r="F368" s="29">
        <v>1.1000000000000001</v>
      </c>
    </row>
    <row r="369" spans="1:42" x14ac:dyDescent="0.2">
      <c r="A369" s="23" t="s">
        <v>183</v>
      </c>
      <c r="B369" s="23" t="s">
        <v>1106</v>
      </c>
      <c r="C369" s="23" t="s">
        <v>1147</v>
      </c>
      <c r="D369" s="23" t="s">
        <v>1679</v>
      </c>
      <c r="E369" s="23" t="s">
        <v>1604</v>
      </c>
      <c r="F369" s="24">
        <v>1</v>
      </c>
      <c r="G369" s="24">
        <v>0</v>
      </c>
      <c r="H369" s="24">
        <f>ROUND(F369*AD369,2)</f>
        <v>0</v>
      </c>
      <c r="I369" s="24">
        <f>J369-H369</f>
        <v>0</v>
      </c>
      <c r="J369" s="24">
        <f>ROUND(F369*G369,2)</f>
        <v>0</v>
      </c>
      <c r="K369" s="24">
        <v>7.0000000000000001E-3</v>
      </c>
      <c r="L369" s="24">
        <f>F369*K369</f>
        <v>7.0000000000000001E-3</v>
      </c>
      <c r="M369" s="25" t="s">
        <v>7</v>
      </c>
      <c r="N369" s="24">
        <f>IF(M369="5",I369,0)</f>
        <v>0</v>
      </c>
      <c r="Y369" s="24">
        <f>IF(AC369=0,J369,0)</f>
        <v>0</v>
      </c>
      <c r="Z369" s="24">
        <f>IF(AC369=15,J369,0)</f>
        <v>0</v>
      </c>
      <c r="AA369" s="24">
        <f>IF(AC369=21,J369,0)</f>
        <v>0</v>
      </c>
      <c r="AC369" s="26">
        <v>21</v>
      </c>
      <c r="AD369" s="26">
        <f>G369*1</f>
        <v>0</v>
      </c>
      <c r="AE369" s="26">
        <f>G369*(1-1)</f>
        <v>0</v>
      </c>
      <c r="AL369" s="26">
        <f>F369*AD369</f>
        <v>0</v>
      </c>
      <c r="AM369" s="26">
        <f>F369*AE369</f>
        <v>0</v>
      </c>
      <c r="AN369" s="27" t="s">
        <v>1643</v>
      </c>
      <c r="AO369" s="27" t="s">
        <v>1656</v>
      </c>
      <c r="AP369" s="15" t="s">
        <v>1662</v>
      </c>
    </row>
    <row r="370" spans="1:42" x14ac:dyDescent="0.2">
      <c r="D370" s="28" t="s">
        <v>1243</v>
      </c>
      <c r="F370" s="29">
        <v>1</v>
      </c>
    </row>
    <row r="371" spans="1:42" x14ac:dyDescent="0.2">
      <c r="A371" s="23" t="s">
        <v>184</v>
      </c>
      <c r="B371" s="23" t="s">
        <v>1106</v>
      </c>
      <c r="C371" s="23" t="s">
        <v>1148</v>
      </c>
      <c r="D371" s="23" t="s">
        <v>1696</v>
      </c>
      <c r="E371" s="23" t="s">
        <v>1604</v>
      </c>
      <c r="F371" s="24">
        <v>1</v>
      </c>
      <c r="G371" s="24">
        <v>0</v>
      </c>
      <c r="H371" s="24">
        <f>ROUND(F371*AD371,2)</f>
        <v>0</v>
      </c>
      <c r="I371" s="24">
        <f>J371-H371</f>
        <v>0</v>
      </c>
      <c r="J371" s="24">
        <f>ROUND(F371*G371,2)</f>
        <v>0</v>
      </c>
      <c r="K371" s="24">
        <v>2.7999999999999998E-4</v>
      </c>
      <c r="L371" s="24">
        <f>F371*K371</f>
        <v>2.7999999999999998E-4</v>
      </c>
      <c r="M371" s="25" t="s">
        <v>7</v>
      </c>
      <c r="N371" s="24">
        <f>IF(M371="5",I371,0)</f>
        <v>0</v>
      </c>
      <c r="Y371" s="24">
        <f>IF(AC371=0,J371,0)</f>
        <v>0</v>
      </c>
      <c r="Z371" s="24">
        <f>IF(AC371=15,J371,0)</f>
        <v>0</v>
      </c>
      <c r="AA371" s="24">
        <f>IF(AC371=21,J371,0)</f>
        <v>0</v>
      </c>
      <c r="AC371" s="26">
        <v>21</v>
      </c>
      <c r="AD371" s="26">
        <f>G371*1</f>
        <v>0</v>
      </c>
      <c r="AE371" s="26">
        <f>G371*(1-1)</f>
        <v>0</v>
      </c>
      <c r="AL371" s="26">
        <f>F371*AD371</f>
        <v>0</v>
      </c>
      <c r="AM371" s="26">
        <f>F371*AE371</f>
        <v>0</v>
      </c>
      <c r="AN371" s="27" t="s">
        <v>1643</v>
      </c>
      <c r="AO371" s="27" t="s">
        <v>1656</v>
      </c>
      <c r="AP371" s="15" t="s">
        <v>1662</v>
      </c>
    </row>
    <row r="372" spans="1:42" x14ac:dyDescent="0.2">
      <c r="D372" s="28" t="s">
        <v>1243</v>
      </c>
      <c r="F372" s="29">
        <v>1</v>
      </c>
    </row>
    <row r="373" spans="1:42" x14ac:dyDescent="0.2">
      <c r="A373" s="23" t="s">
        <v>185</v>
      </c>
      <c r="B373" s="23" t="s">
        <v>1106</v>
      </c>
      <c r="C373" s="23" t="s">
        <v>1149</v>
      </c>
      <c r="D373" s="23" t="s">
        <v>1697</v>
      </c>
      <c r="E373" s="23" t="s">
        <v>1604</v>
      </c>
      <c r="F373" s="24">
        <v>1</v>
      </c>
      <c r="G373" s="24">
        <v>0</v>
      </c>
      <c r="H373" s="24">
        <f>ROUND(F373*AD373,2)</f>
        <v>0</v>
      </c>
      <c r="I373" s="24">
        <f>J373-H373</f>
        <v>0</v>
      </c>
      <c r="J373" s="24">
        <f>ROUND(F373*G373,2)</f>
        <v>0</v>
      </c>
      <c r="K373" s="24">
        <v>1.1000000000000001E-3</v>
      </c>
      <c r="L373" s="24">
        <f>F373*K373</f>
        <v>1.1000000000000001E-3</v>
      </c>
      <c r="M373" s="25" t="s">
        <v>7</v>
      </c>
      <c r="N373" s="24">
        <f>IF(M373="5",I373,0)</f>
        <v>0</v>
      </c>
      <c r="Y373" s="24">
        <f>IF(AC373=0,J373,0)</f>
        <v>0</v>
      </c>
      <c r="Z373" s="24">
        <f>IF(AC373=15,J373,0)</f>
        <v>0</v>
      </c>
      <c r="AA373" s="24">
        <f>IF(AC373=21,J373,0)</f>
        <v>0</v>
      </c>
      <c r="AC373" s="26">
        <v>21</v>
      </c>
      <c r="AD373" s="26">
        <f>G373*1</f>
        <v>0</v>
      </c>
      <c r="AE373" s="26">
        <f>G373*(1-1)</f>
        <v>0</v>
      </c>
      <c r="AL373" s="26">
        <f>F373*AD373</f>
        <v>0</v>
      </c>
      <c r="AM373" s="26">
        <f>F373*AE373</f>
        <v>0</v>
      </c>
      <c r="AN373" s="27" t="s">
        <v>1643</v>
      </c>
      <c r="AO373" s="27" t="s">
        <v>1656</v>
      </c>
      <c r="AP373" s="15" t="s">
        <v>1662</v>
      </c>
    </row>
    <row r="374" spans="1:42" x14ac:dyDescent="0.2">
      <c r="D374" s="28" t="s">
        <v>1243</v>
      </c>
      <c r="F374" s="29">
        <v>1</v>
      </c>
    </row>
    <row r="375" spans="1:42" x14ac:dyDescent="0.2">
      <c r="A375" s="23" t="s">
        <v>186</v>
      </c>
      <c r="B375" s="23" t="s">
        <v>1106</v>
      </c>
      <c r="C375" s="23" t="s">
        <v>1150</v>
      </c>
      <c r="D375" s="23" t="s">
        <v>1252</v>
      </c>
      <c r="E375" s="23" t="s">
        <v>1604</v>
      </c>
      <c r="F375" s="24">
        <v>1</v>
      </c>
      <c r="G375" s="24">
        <v>0</v>
      </c>
      <c r="H375" s="24">
        <f>ROUND(F375*AD375,2)</f>
        <v>0</v>
      </c>
      <c r="I375" s="24">
        <f>J375-H375</f>
        <v>0</v>
      </c>
      <c r="J375" s="24">
        <f>ROUND(F375*G375,2)</f>
        <v>0</v>
      </c>
      <c r="K375" s="24">
        <v>1.2999999999999999E-4</v>
      </c>
      <c r="L375" s="24">
        <f>F375*K375</f>
        <v>1.2999999999999999E-4</v>
      </c>
      <c r="M375" s="25" t="s">
        <v>7</v>
      </c>
      <c r="N375" s="24">
        <f>IF(M375="5",I375,0)</f>
        <v>0</v>
      </c>
      <c r="Y375" s="24">
        <f>IF(AC375=0,J375,0)</f>
        <v>0</v>
      </c>
      <c r="Z375" s="24">
        <f>IF(AC375=15,J375,0)</f>
        <v>0</v>
      </c>
      <c r="AA375" s="24">
        <f>IF(AC375=21,J375,0)</f>
        <v>0</v>
      </c>
      <c r="AC375" s="26">
        <v>21</v>
      </c>
      <c r="AD375" s="26">
        <f>G375*0.234411764705882</f>
        <v>0</v>
      </c>
      <c r="AE375" s="26">
        <f>G375*(1-0.234411764705882)</f>
        <v>0</v>
      </c>
      <c r="AL375" s="26">
        <f>F375*AD375</f>
        <v>0</v>
      </c>
      <c r="AM375" s="26">
        <f>F375*AE375</f>
        <v>0</v>
      </c>
      <c r="AN375" s="27" t="s">
        <v>1643</v>
      </c>
      <c r="AO375" s="27" t="s">
        <v>1656</v>
      </c>
      <c r="AP375" s="15" t="s">
        <v>1662</v>
      </c>
    </row>
    <row r="376" spans="1:42" x14ac:dyDescent="0.2">
      <c r="D376" s="28" t="s">
        <v>1243</v>
      </c>
      <c r="F376" s="29">
        <v>1</v>
      </c>
    </row>
    <row r="377" spans="1:42" x14ac:dyDescent="0.2">
      <c r="A377" s="23" t="s">
        <v>187</v>
      </c>
      <c r="B377" s="23" t="s">
        <v>1106</v>
      </c>
      <c r="C377" s="23" t="s">
        <v>1151</v>
      </c>
      <c r="D377" s="23" t="s">
        <v>1698</v>
      </c>
      <c r="E377" s="23" t="s">
        <v>1604</v>
      </c>
      <c r="F377" s="24">
        <v>1</v>
      </c>
      <c r="G377" s="24">
        <v>0</v>
      </c>
      <c r="H377" s="24">
        <f>ROUND(F377*AD377,2)</f>
        <v>0</v>
      </c>
      <c r="I377" s="24">
        <f>J377-H377</f>
        <v>0</v>
      </c>
      <c r="J377" s="24">
        <f>ROUND(F377*G377,2)</f>
        <v>0</v>
      </c>
      <c r="K377" s="24">
        <v>6.9999999999999999E-4</v>
      </c>
      <c r="L377" s="24">
        <f>F377*K377</f>
        <v>6.9999999999999999E-4</v>
      </c>
      <c r="M377" s="25" t="s">
        <v>7</v>
      </c>
      <c r="N377" s="24">
        <f>IF(M377="5",I377,0)</f>
        <v>0</v>
      </c>
      <c r="Y377" s="24">
        <f>IF(AC377=0,J377,0)</f>
        <v>0</v>
      </c>
      <c r="Z377" s="24">
        <f>IF(AC377=15,J377,0)</f>
        <v>0</v>
      </c>
      <c r="AA377" s="24">
        <f>IF(AC377=21,J377,0)</f>
        <v>0</v>
      </c>
      <c r="AC377" s="26">
        <v>21</v>
      </c>
      <c r="AD377" s="26">
        <f>G377*1</f>
        <v>0</v>
      </c>
      <c r="AE377" s="26">
        <f>G377*(1-1)</f>
        <v>0</v>
      </c>
      <c r="AL377" s="26">
        <f>F377*AD377</f>
        <v>0</v>
      </c>
      <c r="AM377" s="26">
        <f>F377*AE377</f>
        <v>0</v>
      </c>
      <c r="AN377" s="27" t="s">
        <v>1643</v>
      </c>
      <c r="AO377" s="27" t="s">
        <v>1656</v>
      </c>
      <c r="AP377" s="15" t="s">
        <v>1662</v>
      </c>
    </row>
    <row r="378" spans="1:42" x14ac:dyDescent="0.2">
      <c r="D378" s="28" t="s">
        <v>1243</v>
      </c>
      <c r="F378" s="29">
        <v>1</v>
      </c>
    </row>
    <row r="379" spans="1:42" x14ac:dyDescent="0.2">
      <c r="A379" s="23" t="s">
        <v>188</v>
      </c>
      <c r="B379" s="23" t="s">
        <v>1106</v>
      </c>
      <c r="C379" s="23" t="s">
        <v>1152</v>
      </c>
      <c r="D379" s="23" t="s">
        <v>1253</v>
      </c>
      <c r="E379" s="23" t="s">
        <v>1602</v>
      </c>
      <c r="F379" s="24">
        <v>0.06</v>
      </c>
      <c r="G379" s="24">
        <v>0</v>
      </c>
      <c r="H379" s="24">
        <f>ROUND(F379*AD379,2)</f>
        <v>0</v>
      </c>
      <c r="I379" s="24">
        <f>J379-H379</f>
        <v>0</v>
      </c>
      <c r="J379" s="24">
        <f>ROUND(F379*G379,2)</f>
        <v>0</v>
      </c>
      <c r="K379" s="24">
        <v>0</v>
      </c>
      <c r="L379" s="24">
        <f>F379*K379</f>
        <v>0</v>
      </c>
      <c r="M379" s="25" t="s">
        <v>10</v>
      </c>
      <c r="N379" s="24">
        <f>IF(M379="5",I379,0)</f>
        <v>0</v>
      </c>
      <c r="Y379" s="24">
        <f>IF(AC379=0,J379,0)</f>
        <v>0</v>
      </c>
      <c r="Z379" s="24">
        <f>IF(AC379=15,J379,0)</f>
        <v>0</v>
      </c>
      <c r="AA379" s="24">
        <f>IF(AC379=21,J379,0)</f>
        <v>0</v>
      </c>
      <c r="AC379" s="26">
        <v>21</v>
      </c>
      <c r="AD379" s="26">
        <f>G379*0</f>
        <v>0</v>
      </c>
      <c r="AE379" s="26">
        <f>G379*(1-0)</f>
        <v>0</v>
      </c>
      <c r="AL379" s="26">
        <f>F379*AD379</f>
        <v>0</v>
      </c>
      <c r="AM379" s="26">
        <f>F379*AE379</f>
        <v>0</v>
      </c>
      <c r="AN379" s="27" t="s">
        <v>1643</v>
      </c>
      <c r="AO379" s="27" t="s">
        <v>1656</v>
      </c>
      <c r="AP379" s="15" t="s">
        <v>1662</v>
      </c>
    </row>
    <row r="380" spans="1:42" x14ac:dyDescent="0.2">
      <c r="D380" s="28" t="s">
        <v>1343</v>
      </c>
      <c r="F380" s="29">
        <v>0.06</v>
      </c>
    </row>
    <row r="381" spans="1:42" x14ac:dyDescent="0.2">
      <c r="A381" s="20"/>
      <c r="B381" s="21" t="s">
        <v>1106</v>
      </c>
      <c r="C381" s="21" t="s">
        <v>755</v>
      </c>
      <c r="D381" s="42" t="s">
        <v>1255</v>
      </c>
      <c r="E381" s="43"/>
      <c r="F381" s="43"/>
      <c r="G381" s="43"/>
      <c r="H381" s="22">
        <f>SUM(H382:H388)</f>
        <v>0</v>
      </c>
      <c r="I381" s="22">
        <f>SUM(I382:I388)</f>
        <v>0</v>
      </c>
      <c r="J381" s="22">
        <f>H381+I381</f>
        <v>0</v>
      </c>
      <c r="K381" s="15"/>
      <c r="L381" s="22">
        <f>SUM(L382:L388)</f>
        <v>0.10208220000000001</v>
      </c>
      <c r="O381" s="22">
        <f>IF(P381="PR",J381,SUM(N382:N388))</f>
        <v>0</v>
      </c>
      <c r="P381" s="15" t="s">
        <v>1627</v>
      </c>
      <c r="Q381" s="22">
        <f>IF(P381="HS",H381,0)</f>
        <v>0</v>
      </c>
      <c r="R381" s="22">
        <f>IF(P381="HS",I381-O381,0)</f>
        <v>0</v>
      </c>
      <c r="S381" s="22">
        <f>IF(P381="PS",H381,0)</f>
        <v>0</v>
      </c>
      <c r="T381" s="22">
        <f>IF(P381="PS",I381-O381,0)</f>
        <v>0</v>
      </c>
      <c r="U381" s="22">
        <f>IF(P381="MP",H381,0)</f>
        <v>0</v>
      </c>
      <c r="V381" s="22">
        <f>IF(P381="MP",I381-O381,0)</f>
        <v>0</v>
      </c>
      <c r="W381" s="22">
        <f>IF(P381="OM",H381,0)</f>
        <v>0</v>
      </c>
      <c r="X381" s="15" t="s">
        <v>1106</v>
      </c>
      <c r="AH381" s="22">
        <f>SUM(Y382:Y388)</f>
        <v>0</v>
      </c>
      <c r="AI381" s="22">
        <f>SUM(Z382:Z388)</f>
        <v>0</v>
      </c>
      <c r="AJ381" s="22">
        <f>SUM(AA382:AA388)</f>
        <v>0</v>
      </c>
    </row>
    <row r="382" spans="1:42" x14ac:dyDescent="0.2">
      <c r="A382" s="23" t="s">
        <v>189</v>
      </c>
      <c r="B382" s="23" t="s">
        <v>1106</v>
      </c>
      <c r="C382" s="23" t="s">
        <v>1153</v>
      </c>
      <c r="D382" s="23" t="s">
        <v>1699</v>
      </c>
      <c r="E382" s="23" t="s">
        <v>1600</v>
      </c>
      <c r="F382" s="24">
        <v>4.83</v>
      </c>
      <c r="G382" s="24">
        <v>0</v>
      </c>
      <c r="H382" s="24">
        <f>ROUND(F382*AD382,2)</f>
        <v>0</v>
      </c>
      <c r="I382" s="24">
        <f>J382-H382</f>
        <v>0</v>
      </c>
      <c r="J382" s="24">
        <f>ROUND(F382*G382,2)</f>
        <v>0</v>
      </c>
      <c r="K382" s="24">
        <v>3.5400000000000002E-3</v>
      </c>
      <c r="L382" s="24">
        <f>F382*K382</f>
        <v>1.7098200000000001E-2</v>
      </c>
      <c r="M382" s="25" t="s">
        <v>7</v>
      </c>
      <c r="N382" s="24">
        <f>IF(M382="5",I382,0)</f>
        <v>0</v>
      </c>
      <c r="Y382" s="24">
        <f>IF(AC382=0,J382,0)</f>
        <v>0</v>
      </c>
      <c r="Z382" s="24">
        <f>IF(AC382=15,J382,0)</f>
        <v>0</v>
      </c>
      <c r="AA382" s="24">
        <f>IF(AC382=21,J382,0)</f>
        <v>0</v>
      </c>
      <c r="AC382" s="26">
        <v>21</v>
      </c>
      <c r="AD382" s="26">
        <f>G382*0.372054263565891</f>
        <v>0</v>
      </c>
      <c r="AE382" s="26">
        <f>G382*(1-0.372054263565891)</f>
        <v>0</v>
      </c>
      <c r="AL382" s="26">
        <f>F382*AD382</f>
        <v>0</v>
      </c>
      <c r="AM382" s="26">
        <f>F382*AE382</f>
        <v>0</v>
      </c>
      <c r="AN382" s="27" t="s">
        <v>1644</v>
      </c>
      <c r="AO382" s="27" t="s">
        <v>1657</v>
      </c>
      <c r="AP382" s="15" t="s">
        <v>1662</v>
      </c>
    </row>
    <row r="383" spans="1:42" x14ac:dyDescent="0.2">
      <c r="D383" s="28" t="s">
        <v>1344</v>
      </c>
      <c r="F383" s="29">
        <v>4.83</v>
      </c>
    </row>
    <row r="384" spans="1:42" x14ac:dyDescent="0.2">
      <c r="A384" s="23" t="s">
        <v>190</v>
      </c>
      <c r="B384" s="23" t="s">
        <v>1106</v>
      </c>
      <c r="C384" s="23" t="s">
        <v>1154</v>
      </c>
      <c r="D384" s="23" t="s">
        <v>1256</v>
      </c>
      <c r="E384" s="23" t="s">
        <v>1600</v>
      </c>
      <c r="F384" s="24">
        <v>4.83</v>
      </c>
      <c r="G384" s="24">
        <v>0</v>
      </c>
      <c r="H384" s="24">
        <f>ROUND(F384*AD384,2)</f>
        <v>0</v>
      </c>
      <c r="I384" s="24">
        <f>J384-H384</f>
        <v>0</v>
      </c>
      <c r="J384" s="24">
        <f>ROUND(F384*G384,2)</f>
        <v>0</v>
      </c>
      <c r="K384" s="24">
        <v>8.0000000000000004E-4</v>
      </c>
      <c r="L384" s="24">
        <f>F384*K384</f>
        <v>3.8640000000000002E-3</v>
      </c>
      <c r="M384" s="25" t="s">
        <v>7</v>
      </c>
      <c r="N384" s="24">
        <f>IF(M384="5",I384,0)</f>
        <v>0</v>
      </c>
      <c r="Y384" s="24">
        <f>IF(AC384=0,J384,0)</f>
        <v>0</v>
      </c>
      <c r="Z384" s="24">
        <f>IF(AC384=15,J384,0)</f>
        <v>0</v>
      </c>
      <c r="AA384" s="24">
        <f>IF(AC384=21,J384,0)</f>
        <v>0</v>
      </c>
      <c r="AC384" s="26">
        <v>21</v>
      </c>
      <c r="AD384" s="26">
        <f>G384*1</f>
        <v>0</v>
      </c>
      <c r="AE384" s="26">
        <f>G384*(1-1)</f>
        <v>0</v>
      </c>
      <c r="AL384" s="26">
        <f>F384*AD384</f>
        <v>0</v>
      </c>
      <c r="AM384" s="26">
        <f>F384*AE384</f>
        <v>0</v>
      </c>
      <c r="AN384" s="27" t="s">
        <v>1644</v>
      </c>
      <c r="AO384" s="27" t="s">
        <v>1657</v>
      </c>
      <c r="AP384" s="15" t="s">
        <v>1662</v>
      </c>
    </row>
    <row r="385" spans="1:42" x14ac:dyDescent="0.2">
      <c r="D385" s="28" t="s">
        <v>1335</v>
      </c>
      <c r="F385" s="29">
        <v>4.83</v>
      </c>
    </row>
    <row r="386" spans="1:42" x14ac:dyDescent="0.2">
      <c r="A386" s="30" t="s">
        <v>191</v>
      </c>
      <c r="B386" s="30" t="s">
        <v>1106</v>
      </c>
      <c r="C386" s="30" t="s">
        <v>1155</v>
      </c>
      <c r="D386" s="30" t="s">
        <v>1700</v>
      </c>
      <c r="E386" s="30" t="s">
        <v>1600</v>
      </c>
      <c r="F386" s="31">
        <v>5.07</v>
      </c>
      <c r="G386" s="31">
        <v>0</v>
      </c>
      <c r="H386" s="31">
        <f>ROUND(F386*AD386,2)</f>
        <v>0</v>
      </c>
      <c r="I386" s="31">
        <f>J386-H386</f>
        <v>0</v>
      </c>
      <c r="J386" s="31">
        <f>ROUND(F386*G386,2)</f>
        <v>0</v>
      </c>
      <c r="K386" s="31">
        <v>1.6E-2</v>
      </c>
      <c r="L386" s="31">
        <f>F386*K386</f>
        <v>8.1120000000000012E-2</v>
      </c>
      <c r="M386" s="32" t="s">
        <v>1623</v>
      </c>
      <c r="N386" s="31">
        <f>IF(M386="5",I386,0)</f>
        <v>0</v>
      </c>
      <c r="Y386" s="31">
        <f>IF(AC386=0,J386,0)</f>
        <v>0</v>
      </c>
      <c r="Z386" s="31">
        <f>IF(AC386=15,J386,0)</f>
        <v>0</v>
      </c>
      <c r="AA386" s="31">
        <f>IF(AC386=21,J386,0)</f>
        <v>0</v>
      </c>
      <c r="AC386" s="26">
        <v>21</v>
      </c>
      <c r="AD386" s="26">
        <f>G386*1</f>
        <v>0</v>
      </c>
      <c r="AE386" s="26">
        <f>G386*(1-1)</f>
        <v>0</v>
      </c>
      <c r="AL386" s="26">
        <f>F386*AD386</f>
        <v>0</v>
      </c>
      <c r="AM386" s="26">
        <f>F386*AE386</f>
        <v>0</v>
      </c>
      <c r="AN386" s="27" t="s">
        <v>1644</v>
      </c>
      <c r="AO386" s="27" t="s">
        <v>1657</v>
      </c>
      <c r="AP386" s="15" t="s">
        <v>1662</v>
      </c>
    </row>
    <row r="387" spans="1:42" x14ac:dyDescent="0.2">
      <c r="D387" s="28" t="s">
        <v>1345</v>
      </c>
      <c r="F387" s="29">
        <v>5.07</v>
      </c>
    </row>
    <row r="388" spans="1:42" x14ac:dyDescent="0.2">
      <c r="A388" s="23" t="s">
        <v>192</v>
      </c>
      <c r="B388" s="23" t="s">
        <v>1106</v>
      </c>
      <c r="C388" s="23" t="s">
        <v>1156</v>
      </c>
      <c r="D388" s="23" t="s">
        <v>1258</v>
      </c>
      <c r="E388" s="23" t="s">
        <v>1602</v>
      </c>
      <c r="F388" s="24">
        <v>0.1</v>
      </c>
      <c r="G388" s="24">
        <v>0</v>
      </c>
      <c r="H388" s="24">
        <f>ROUND(F388*AD388,2)</f>
        <v>0</v>
      </c>
      <c r="I388" s="24">
        <f>J388-H388</f>
        <v>0</v>
      </c>
      <c r="J388" s="24">
        <f>ROUND(F388*G388,2)</f>
        <v>0</v>
      </c>
      <c r="K388" s="24">
        <v>0</v>
      </c>
      <c r="L388" s="24">
        <f>F388*K388</f>
        <v>0</v>
      </c>
      <c r="M388" s="25" t="s">
        <v>10</v>
      </c>
      <c r="N388" s="24">
        <f>IF(M388="5",I388,0)</f>
        <v>0</v>
      </c>
      <c r="Y388" s="24">
        <f>IF(AC388=0,J388,0)</f>
        <v>0</v>
      </c>
      <c r="Z388" s="24">
        <f>IF(AC388=15,J388,0)</f>
        <v>0</v>
      </c>
      <c r="AA388" s="24">
        <f>IF(AC388=21,J388,0)</f>
        <v>0</v>
      </c>
      <c r="AC388" s="26">
        <v>21</v>
      </c>
      <c r="AD388" s="26">
        <f>G388*0</f>
        <v>0</v>
      </c>
      <c r="AE388" s="26">
        <f>G388*(1-0)</f>
        <v>0</v>
      </c>
      <c r="AL388" s="26">
        <f>F388*AD388</f>
        <v>0</v>
      </c>
      <c r="AM388" s="26">
        <f>F388*AE388</f>
        <v>0</v>
      </c>
      <c r="AN388" s="27" t="s">
        <v>1644</v>
      </c>
      <c r="AO388" s="27" t="s">
        <v>1657</v>
      </c>
      <c r="AP388" s="15" t="s">
        <v>1662</v>
      </c>
    </row>
    <row r="389" spans="1:42" x14ac:dyDescent="0.2">
      <c r="D389" s="28" t="s">
        <v>1346</v>
      </c>
      <c r="F389" s="29">
        <v>0.1</v>
      </c>
    </row>
    <row r="390" spans="1:42" x14ac:dyDescent="0.2">
      <c r="A390" s="20"/>
      <c r="B390" s="21" t="s">
        <v>1106</v>
      </c>
      <c r="C390" s="21" t="s">
        <v>764</v>
      </c>
      <c r="D390" s="42" t="s">
        <v>1260</v>
      </c>
      <c r="E390" s="43"/>
      <c r="F390" s="43"/>
      <c r="G390" s="43"/>
      <c r="H390" s="22">
        <f>SUM(H391:H412)</f>
        <v>0</v>
      </c>
      <c r="I390" s="22">
        <f>SUM(I391:I412)</f>
        <v>0</v>
      </c>
      <c r="J390" s="22">
        <f>H390+I390</f>
        <v>0</v>
      </c>
      <c r="K390" s="15"/>
      <c r="L390" s="22">
        <f>SUM(L391:L412)</f>
        <v>0.52980640000000001</v>
      </c>
      <c r="O390" s="22">
        <f>IF(P390="PR",J390,SUM(N391:N412))</f>
        <v>0</v>
      </c>
      <c r="P390" s="15" t="s">
        <v>1627</v>
      </c>
      <c r="Q390" s="22">
        <f>IF(P390="HS",H390,0)</f>
        <v>0</v>
      </c>
      <c r="R390" s="22">
        <f>IF(P390="HS",I390-O390,0)</f>
        <v>0</v>
      </c>
      <c r="S390" s="22">
        <f>IF(P390="PS",H390,0)</f>
        <v>0</v>
      </c>
      <c r="T390" s="22">
        <f>IF(P390="PS",I390-O390,0)</f>
        <v>0</v>
      </c>
      <c r="U390" s="22">
        <f>IF(P390="MP",H390,0)</f>
        <v>0</v>
      </c>
      <c r="V390" s="22">
        <f>IF(P390="MP",I390-O390,0)</f>
        <v>0</v>
      </c>
      <c r="W390" s="22">
        <f>IF(P390="OM",H390,0)</f>
        <v>0</v>
      </c>
      <c r="X390" s="15" t="s">
        <v>1106</v>
      </c>
      <c r="AH390" s="22">
        <f>SUM(Y391:Y412)</f>
        <v>0</v>
      </c>
      <c r="AI390" s="22">
        <f>SUM(Z391:Z412)</f>
        <v>0</v>
      </c>
      <c r="AJ390" s="22">
        <f>SUM(AA391:AA412)</f>
        <v>0</v>
      </c>
    </row>
    <row r="391" spans="1:42" x14ac:dyDescent="0.2">
      <c r="A391" s="23" t="s">
        <v>193</v>
      </c>
      <c r="B391" s="23" t="s">
        <v>1106</v>
      </c>
      <c r="C391" s="23" t="s">
        <v>1157</v>
      </c>
      <c r="D391" s="23" t="s">
        <v>1261</v>
      </c>
      <c r="E391" s="23" t="s">
        <v>1600</v>
      </c>
      <c r="F391" s="24">
        <v>25.32</v>
      </c>
      <c r="G391" s="24">
        <v>0</v>
      </c>
      <c r="H391" s="24">
        <f>ROUND(F391*AD391,2)</f>
        <v>0</v>
      </c>
      <c r="I391" s="24">
        <f>J391-H391</f>
        <v>0</v>
      </c>
      <c r="J391" s="24">
        <f>ROUND(F391*G391,2)</f>
        <v>0</v>
      </c>
      <c r="K391" s="24">
        <v>0</v>
      </c>
      <c r="L391" s="24">
        <f>F391*K391</f>
        <v>0</v>
      </c>
      <c r="M391" s="25" t="s">
        <v>7</v>
      </c>
      <c r="N391" s="24">
        <f>IF(M391="5",I391,0)</f>
        <v>0</v>
      </c>
      <c r="Y391" s="24">
        <f>IF(AC391=0,J391,0)</f>
        <v>0</v>
      </c>
      <c r="Z391" s="24">
        <f>IF(AC391=15,J391,0)</f>
        <v>0</v>
      </c>
      <c r="AA391" s="24">
        <f>IF(AC391=21,J391,0)</f>
        <v>0</v>
      </c>
      <c r="AC391" s="26">
        <v>21</v>
      </c>
      <c r="AD391" s="26">
        <f>G391*0.334494773519164</f>
        <v>0</v>
      </c>
      <c r="AE391" s="26">
        <f>G391*(1-0.334494773519164)</f>
        <v>0</v>
      </c>
      <c r="AL391" s="26">
        <f>F391*AD391</f>
        <v>0</v>
      </c>
      <c r="AM391" s="26">
        <f>F391*AE391</f>
        <v>0</v>
      </c>
      <c r="AN391" s="27" t="s">
        <v>1645</v>
      </c>
      <c r="AO391" s="27" t="s">
        <v>1658</v>
      </c>
      <c r="AP391" s="15" t="s">
        <v>1662</v>
      </c>
    </row>
    <row r="392" spans="1:42" x14ac:dyDescent="0.2">
      <c r="D392" s="28" t="s">
        <v>1347</v>
      </c>
      <c r="F392" s="29">
        <v>18.88</v>
      </c>
    </row>
    <row r="393" spans="1:42" x14ac:dyDescent="0.2">
      <c r="D393" s="28" t="s">
        <v>1348</v>
      </c>
      <c r="F393" s="29">
        <v>6.44</v>
      </c>
    </row>
    <row r="394" spans="1:42" x14ac:dyDescent="0.2">
      <c r="A394" s="23" t="s">
        <v>194</v>
      </c>
      <c r="B394" s="23" t="s">
        <v>1106</v>
      </c>
      <c r="C394" s="23" t="s">
        <v>1158</v>
      </c>
      <c r="D394" s="23" t="s">
        <v>1707</v>
      </c>
      <c r="E394" s="23" t="s">
        <v>1600</v>
      </c>
      <c r="F394" s="24">
        <v>25.32</v>
      </c>
      <c r="G394" s="24">
        <v>0</v>
      </c>
      <c r="H394" s="24">
        <f>ROUND(F394*AD394,2)</f>
        <v>0</v>
      </c>
      <c r="I394" s="24">
        <f>J394-H394</f>
        <v>0</v>
      </c>
      <c r="J394" s="24">
        <f>ROUND(F394*G394,2)</f>
        <v>0</v>
      </c>
      <c r="K394" s="24">
        <v>1.1E-4</v>
      </c>
      <c r="L394" s="24">
        <f>F394*K394</f>
        <v>2.7852000000000003E-3</v>
      </c>
      <c r="M394" s="25" t="s">
        <v>7</v>
      </c>
      <c r="N394" s="24">
        <f>IF(M394="5",I394,0)</f>
        <v>0</v>
      </c>
      <c r="Y394" s="24">
        <f>IF(AC394=0,J394,0)</f>
        <v>0</v>
      </c>
      <c r="Z394" s="24">
        <f>IF(AC394=15,J394,0)</f>
        <v>0</v>
      </c>
      <c r="AA394" s="24">
        <f>IF(AC394=21,J394,0)</f>
        <v>0</v>
      </c>
      <c r="AC394" s="26">
        <v>21</v>
      </c>
      <c r="AD394" s="26">
        <f>G394*0.75</f>
        <v>0</v>
      </c>
      <c r="AE394" s="26">
        <f>G394*(1-0.75)</f>
        <v>0</v>
      </c>
      <c r="AL394" s="26">
        <f>F394*AD394</f>
        <v>0</v>
      </c>
      <c r="AM394" s="26">
        <f>F394*AE394</f>
        <v>0</v>
      </c>
      <c r="AN394" s="27" t="s">
        <v>1645</v>
      </c>
      <c r="AO394" s="27" t="s">
        <v>1658</v>
      </c>
      <c r="AP394" s="15" t="s">
        <v>1662</v>
      </c>
    </row>
    <row r="395" spans="1:42" x14ac:dyDescent="0.2">
      <c r="D395" s="28" t="s">
        <v>1349</v>
      </c>
      <c r="F395" s="29">
        <v>25.32</v>
      </c>
    </row>
    <row r="396" spans="1:42" x14ac:dyDescent="0.2">
      <c r="A396" s="23" t="s">
        <v>195</v>
      </c>
      <c r="B396" s="23" t="s">
        <v>1106</v>
      </c>
      <c r="C396" s="23" t="s">
        <v>1159</v>
      </c>
      <c r="D396" s="23" t="s">
        <v>1702</v>
      </c>
      <c r="E396" s="23" t="s">
        <v>1600</v>
      </c>
      <c r="F396" s="24">
        <v>25.32</v>
      </c>
      <c r="G396" s="24">
        <v>0</v>
      </c>
      <c r="H396" s="24">
        <f>ROUND(F396*AD396,2)</f>
        <v>0</v>
      </c>
      <c r="I396" s="24">
        <f>J396-H396</f>
        <v>0</v>
      </c>
      <c r="J396" s="24">
        <f>ROUND(F396*G396,2)</f>
        <v>0</v>
      </c>
      <c r="K396" s="24">
        <v>3.5000000000000001E-3</v>
      </c>
      <c r="L396" s="24">
        <f>F396*K396</f>
        <v>8.8620000000000004E-2</v>
      </c>
      <c r="M396" s="25" t="s">
        <v>7</v>
      </c>
      <c r="N396" s="24">
        <f>IF(M396="5",I396,0)</f>
        <v>0</v>
      </c>
      <c r="Y396" s="24">
        <f>IF(AC396=0,J396,0)</f>
        <v>0</v>
      </c>
      <c r="Z396" s="24">
        <f>IF(AC396=15,J396,0)</f>
        <v>0</v>
      </c>
      <c r="AA396" s="24">
        <f>IF(AC396=21,J396,0)</f>
        <v>0</v>
      </c>
      <c r="AC396" s="26">
        <v>21</v>
      </c>
      <c r="AD396" s="26">
        <f>G396*0.315275310834813</f>
        <v>0</v>
      </c>
      <c r="AE396" s="26">
        <f>G396*(1-0.315275310834813)</f>
        <v>0</v>
      </c>
      <c r="AL396" s="26">
        <f>F396*AD396</f>
        <v>0</v>
      </c>
      <c r="AM396" s="26">
        <f>F396*AE396</f>
        <v>0</v>
      </c>
      <c r="AN396" s="27" t="s">
        <v>1645</v>
      </c>
      <c r="AO396" s="27" t="s">
        <v>1658</v>
      </c>
      <c r="AP396" s="15" t="s">
        <v>1662</v>
      </c>
    </row>
    <row r="397" spans="1:42" x14ac:dyDescent="0.2">
      <c r="D397" s="28" t="s">
        <v>1349</v>
      </c>
      <c r="F397" s="29">
        <v>25.32</v>
      </c>
    </row>
    <row r="398" spans="1:42" x14ac:dyDescent="0.2">
      <c r="A398" s="30" t="s">
        <v>196</v>
      </c>
      <c r="B398" s="30" t="s">
        <v>1106</v>
      </c>
      <c r="C398" s="30" t="s">
        <v>1160</v>
      </c>
      <c r="D398" s="30" t="s">
        <v>1703</v>
      </c>
      <c r="E398" s="30" t="s">
        <v>1600</v>
      </c>
      <c r="F398" s="31">
        <v>26.59</v>
      </c>
      <c r="G398" s="31">
        <v>0</v>
      </c>
      <c r="H398" s="31">
        <f>ROUND(F398*AD398,2)</f>
        <v>0</v>
      </c>
      <c r="I398" s="31">
        <f>J398-H398</f>
        <v>0</v>
      </c>
      <c r="J398" s="31">
        <f>ROUND(F398*G398,2)</f>
        <v>0</v>
      </c>
      <c r="K398" s="31">
        <v>1.6E-2</v>
      </c>
      <c r="L398" s="31">
        <f>F398*K398</f>
        <v>0.42543999999999998</v>
      </c>
      <c r="M398" s="32" t="s">
        <v>1623</v>
      </c>
      <c r="N398" s="31">
        <f>IF(M398="5",I398,0)</f>
        <v>0</v>
      </c>
      <c r="Y398" s="31">
        <f>IF(AC398=0,J398,0)</f>
        <v>0</v>
      </c>
      <c r="Z398" s="31">
        <f>IF(AC398=15,J398,0)</f>
        <v>0</v>
      </c>
      <c r="AA398" s="31">
        <f>IF(AC398=21,J398,0)</f>
        <v>0</v>
      </c>
      <c r="AC398" s="26">
        <v>21</v>
      </c>
      <c r="AD398" s="26">
        <f>G398*1</f>
        <v>0</v>
      </c>
      <c r="AE398" s="26">
        <f>G398*(1-1)</f>
        <v>0</v>
      </c>
      <c r="AL398" s="26">
        <f>F398*AD398</f>
        <v>0</v>
      </c>
      <c r="AM398" s="26">
        <f>F398*AE398</f>
        <v>0</v>
      </c>
      <c r="AN398" s="27" t="s">
        <v>1645</v>
      </c>
      <c r="AO398" s="27" t="s">
        <v>1658</v>
      </c>
      <c r="AP398" s="15" t="s">
        <v>1662</v>
      </c>
    </row>
    <row r="399" spans="1:42" x14ac:dyDescent="0.2">
      <c r="D399" s="28" t="s">
        <v>1350</v>
      </c>
      <c r="F399" s="29">
        <v>26.59</v>
      </c>
    </row>
    <row r="400" spans="1:42" x14ac:dyDescent="0.2">
      <c r="A400" s="23" t="s">
        <v>197</v>
      </c>
      <c r="B400" s="23" t="s">
        <v>1106</v>
      </c>
      <c r="C400" s="23" t="s">
        <v>1161</v>
      </c>
      <c r="D400" s="23" t="s">
        <v>1266</v>
      </c>
      <c r="E400" s="23" t="s">
        <v>1600</v>
      </c>
      <c r="F400" s="24">
        <v>25.32</v>
      </c>
      <c r="G400" s="24">
        <v>0</v>
      </c>
      <c r="H400" s="24">
        <f>ROUND(F400*AD400,2)</f>
        <v>0</v>
      </c>
      <c r="I400" s="24">
        <f>J400-H400</f>
        <v>0</v>
      </c>
      <c r="J400" s="24">
        <f>ROUND(F400*G400,2)</f>
        <v>0</v>
      </c>
      <c r="K400" s="24">
        <v>1.1E-4</v>
      </c>
      <c r="L400" s="24">
        <f>F400*K400</f>
        <v>2.7852000000000003E-3</v>
      </c>
      <c r="M400" s="25" t="s">
        <v>7</v>
      </c>
      <c r="N400" s="24">
        <f>IF(M400="5",I400,0)</f>
        <v>0</v>
      </c>
      <c r="Y400" s="24">
        <f>IF(AC400=0,J400,0)</f>
        <v>0</v>
      </c>
      <c r="Z400" s="24">
        <f>IF(AC400=15,J400,0)</f>
        <v>0</v>
      </c>
      <c r="AA400" s="24">
        <f>IF(AC400=21,J400,0)</f>
        <v>0</v>
      </c>
      <c r="AC400" s="26">
        <v>21</v>
      </c>
      <c r="AD400" s="26">
        <f>G400*1</f>
        <v>0</v>
      </c>
      <c r="AE400" s="26">
        <f>G400*(1-1)</f>
        <v>0</v>
      </c>
      <c r="AL400" s="26">
        <f>F400*AD400</f>
        <v>0</v>
      </c>
      <c r="AM400" s="26">
        <f>F400*AE400</f>
        <v>0</v>
      </c>
      <c r="AN400" s="27" t="s">
        <v>1645</v>
      </c>
      <c r="AO400" s="27" t="s">
        <v>1658</v>
      </c>
      <c r="AP400" s="15" t="s">
        <v>1662</v>
      </c>
    </row>
    <row r="401" spans="1:42" x14ac:dyDescent="0.2">
      <c r="D401" s="28" t="s">
        <v>1349</v>
      </c>
      <c r="F401" s="29">
        <v>25.32</v>
      </c>
    </row>
    <row r="402" spans="1:42" x14ac:dyDescent="0.2">
      <c r="A402" s="23" t="s">
        <v>198</v>
      </c>
      <c r="B402" s="23" t="s">
        <v>1106</v>
      </c>
      <c r="C402" s="23" t="s">
        <v>1162</v>
      </c>
      <c r="D402" s="23" t="s">
        <v>1267</v>
      </c>
      <c r="E402" s="23" t="s">
        <v>1601</v>
      </c>
      <c r="F402" s="24">
        <v>32.299999999999997</v>
      </c>
      <c r="G402" s="24">
        <v>0</v>
      </c>
      <c r="H402" s="24">
        <f>ROUND(F402*AD402,2)</f>
        <v>0</v>
      </c>
      <c r="I402" s="24">
        <f>J402-H402</f>
        <v>0</v>
      </c>
      <c r="J402" s="24">
        <f>ROUND(F402*G402,2)</f>
        <v>0</v>
      </c>
      <c r="K402" s="24">
        <v>0</v>
      </c>
      <c r="L402" s="24">
        <f>F402*K402</f>
        <v>0</v>
      </c>
      <c r="M402" s="25" t="s">
        <v>7</v>
      </c>
      <c r="N402" s="24">
        <f>IF(M402="5",I402,0)</f>
        <v>0</v>
      </c>
      <c r="Y402" s="24">
        <f>IF(AC402=0,J402,0)</f>
        <v>0</v>
      </c>
      <c r="Z402" s="24">
        <f>IF(AC402=15,J402,0)</f>
        <v>0</v>
      </c>
      <c r="AA402" s="24">
        <f>IF(AC402=21,J402,0)</f>
        <v>0</v>
      </c>
      <c r="AC402" s="26">
        <v>21</v>
      </c>
      <c r="AD402" s="26">
        <f>G402*0</f>
        <v>0</v>
      </c>
      <c r="AE402" s="26">
        <f>G402*(1-0)</f>
        <v>0</v>
      </c>
      <c r="AL402" s="26">
        <f>F402*AD402</f>
        <v>0</v>
      </c>
      <c r="AM402" s="26">
        <f>F402*AE402</f>
        <v>0</v>
      </c>
      <c r="AN402" s="27" t="s">
        <v>1645</v>
      </c>
      <c r="AO402" s="27" t="s">
        <v>1658</v>
      </c>
      <c r="AP402" s="15" t="s">
        <v>1662</v>
      </c>
    </row>
    <row r="403" spans="1:42" x14ac:dyDescent="0.2">
      <c r="D403" s="28" t="s">
        <v>1351</v>
      </c>
      <c r="F403" s="29">
        <v>20.399999999999999</v>
      </c>
    </row>
    <row r="404" spans="1:42" x14ac:dyDescent="0.2">
      <c r="D404" s="28" t="s">
        <v>1352</v>
      </c>
      <c r="F404" s="29">
        <v>7.1</v>
      </c>
    </row>
    <row r="405" spans="1:42" x14ac:dyDescent="0.2">
      <c r="D405" s="28" t="s">
        <v>1353</v>
      </c>
      <c r="F405" s="29">
        <v>4.8</v>
      </c>
    </row>
    <row r="406" spans="1:42" x14ac:dyDescent="0.2">
      <c r="A406" s="23" t="s">
        <v>199</v>
      </c>
      <c r="B406" s="23" t="s">
        <v>1106</v>
      </c>
      <c r="C406" s="23" t="s">
        <v>1163</v>
      </c>
      <c r="D406" s="23" t="s">
        <v>1271</v>
      </c>
      <c r="E406" s="23" t="s">
        <v>1601</v>
      </c>
      <c r="F406" s="24">
        <v>7.46</v>
      </c>
      <c r="G406" s="24">
        <v>0</v>
      </c>
      <c r="H406" s="24">
        <f>ROUND(F406*AD406,2)</f>
        <v>0</v>
      </c>
      <c r="I406" s="24">
        <f>J406-H406</f>
        <v>0</v>
      </c>
      <c r="J406" s="24">
        <f>ROUND(F406*G406,2)</f>
        <v>0</v>
      </c>
      <c r="K406" s="24">
        <v>2.9999999999999997E-4</v>
      </c>
      <c r="L406" s="24">
        <f>F406*K406</f>
        <v>2.238E-3</v>
      </c>
      <c r="M406" s="25" t="s">
        <v>7</v>
      </c>
      <c r="N406" s="24">
        <f>IF(M406="5",I406,0)</f>
        <v>0</v>
      </c>
      <c r="Y406" s="24">
        <f>IF(AC406=0,J406,0)</f>
        <v>0</v>
      </c>
      <c r="Z406" s="24">
        <f>IF(AC406=15,J406,0)</f>
        <v>0</v>
      </c>
      <c r="AA406" s="24">
        <f>IF(AC406=21,J406,0)</f>
        <v>0</v>
      </c>
      <c r="AC406" s="26">
        <v>21</v>
      </c>
      <c r="AD406" s="26">
        <f>G406*1</f>
        <v>0</v>
      </c>
      <c r="AE406" s="26">
        <f>G406*(1-1)</f>
        <v>0</v>
      </c>
      <c r="AL406" s="26">
        <f>F406*AD406</f>
        <v>0</v>
      </c>
      <c r="AM406" s="26">
        <f>F406*AE406</f>
        <v>0</v>
      </c>
      <c r="AN406" s="27" t="s">
        <v>1645</v>
      </c>
      <c r="AO406" s="27" t="s">
        <v>1658</v>
      </c>
      <c r="AP406" s="15" t="s">
        <v>1662</v>
      </c>
    </row>
    <row r="407" spans="1:42" x14ac:dyDescent="0.2">
      <c r="D407" s="28" t="s">
        <v>1354</v>
      </c>
      <c r="F407" s="29">
        <v>7.46</v>
      </c>
    </row>
    <row r="408" spans="1:42" x14ac:dyDescent="0.2">
      <c r="A408" s="23" t="s">
        <v>200</v>
      </c>
      <c r="B408" s="23" t="s">
        <v>1106</v>
      </c>
      <c r="C408" s="23" t="s">
        <v>1164</v>
      </c>
      <c r="D408" s="23" t="s">
        <v>1273</v>
      </c>
      <c r="E408" s="23" t="s">
        <v>1601</v>
      </c>
      <c r="F408" s="24">
        <v>21.42</v>
      </c>
      <c r="G408" s="24">
        <v>0</v>
      </c>
      <c r="H408" s="24">
        <f>ROUND(F408*AD408,2)</f>
        <v>0</v>
      </c>
      <c r="I408" s="24">
        <f>J408-H408</f>
        <v>0</v>
      </c>
      <c r="J408" s="24">
        <f>ROUND(F408*G408,2)</f>
        <v>0</v>
      </c>
      <c r="K408" s="24">
        <v>2.9999999999999997E-4</v>
      </c>
      <c r="L408" s="24">
        <f>F408*K408</f>
        <v>6.4260000000000003E-3</v>
      </c>
      <c r="M408" s="25" t="s">
        <v>7</v>
      </c>
      <c r="N408" s="24">
        <f>IF(M408="5",I408,0)</f>
        <v>0</v>
      </c>
      <c r="Y408" s="24">
        <f>IF(AC408=0,J408,0)</f>
        <v>0</v>
      </c>
      <c r="Z408" s="24">
        <f>IF(AC408=15,J408,0)</f>
        <v>0</v>
      </c>
      <c r="AA408" s="24">
        <f>IF(AC408=21,J408,0)</f>
        <v>0</v>
      </c>
      <c r="AC408" s="26">
        <v>21</v>
      </c>
      <c r="AD408" s="26">
        <f>G408*1</f>
        <v>0</v>
      </c>
      <c r="AE408" s="26">
        <f>G408*(1-1)</f>
        <v>0</v>
      </c>
      <c r="AL408" s="26">
        <f>F408*AD408</f>
        <v>0</v>
      </c>
      <c r="AM408" s="26">
        <f>F408*AE408</f>
        <v>0</v>
      </c>
      <c r="AN408" s="27" t="s">
        <v>1645</v>
      </c>
      <c r="AO408" s="27" t="s">
        <v>1658</v>
      </c>
      <c r="AP408" s="15" t="s">
        <v>1662</v>
      </c>
    </row>
    <row r="409" spans="1:42" x14ac:dyDescent="0.2">
      <c r="D409" s="28" t="s">
        <v>1355</v>
      </c>
      <c r="F409" s="29">
        <v>21.42</v>
      </c>
    </row>
    <row r="410" spans="1:42" x14ac:dyDescent="0.2">
      <c r="A410" s="23" t="s">
        <v>201</v>
      </c>
      <c r="B410" s="23" t="s">
        <v>1106</v>
      </c>
      <c r="C410" s="23" t="s">
        <v>1165</v>
      </c>
      <c r="D410" s="23" t="s">
        <v>1275</v>
      </c>
      <c r="E410" s="23" t="s">
        <v>1601</v>
      </c>
      <c r="F410" s="24">
        <v>5.04</v>
      </c>
      <c r="G410" s="24">
        <v>0</v>
      </c>
      <c r="H410" s="24">
        <f>ROUND(F410*AD410,2)</f>
        <v>0</v>
      </c>
      <c r="I410" s="24">
        <f>J410-H410</f>
        <v>0</v>
      </c>
      <c r="J410" s="24">
        <f>ROUND(F410*G410,2)</f>
        <v>0</v>
      </c>
      <c r="K410" s="24">
        <v>2.9999999999999997E-4</v>
      </c>
      <c r="L410" s="24">
        <f>F410*K410</f>
        <v>1.5119999999999999E-3</v>
      </c>
      <c r="M410" s="25" t="s">
        <v>7</v>
      </c>
      <c r="N410" s="24">
        <f>IF(M410="5",I410,0)</f>
        <v>0</v>
      </c>
      <c r="Y410" s="24">
        <f>IF(AC410=0,J410,0)</f>
        <v>0</v>
      </c>
      <c r="Z410" s="24">
        <f>IF(AC410=15,J410,0)</f>
        <v>0</v>
      </c>
      <c r="AA410" s="24">
        <f>IF(AC410=21,J410,0)</f>
        <v>0</v>
      </c>
      <c r="AC410" s="26">
        <v>21</v>
      </c>
      <c r="AD410" s="26">
        <f>G410*1</f>
        <v>0</v>
      </c>
      <c r="AE410" s="26">
        <f>G410*(1-1)</f>
        <v>0</v>
      </c>
      <c r="AL410" s="26">
        <f>F410*AD410</f>
        <v>0</v>
      </c>
      <c r="AM410" s="26">
        <f>F410*AE410</f>
        <v>0</v>
      </c>
      <c r="AN410" s="27" t="s">
        <v>1645</v>
      </c>
      <c r="AO410" s="27" t="s">
        <v>1658</v>
      </c>
      <c r="AP410" s="15" t="s">
        <v>1662</v>
      </c>
    </row>
    <row r="411" spans="1:42" x14ac:dyDescent="0.2">
      <c r="D411" s="28" t="s">
        <v>1356</v>
      </c>
      <c r="F411" s="29">
        <v>5.04</v>
      </c>
    </row>
    <row r="412" spans="1:42" x14ac:dyDescent="0.2">
      <c r="A412" s="23" t="s">
        <v>202</v>
      </c>
      <c r="B412" s="23" t="s">
        <v>1106</v>
      </c>
      <c r="C412" s="23" t="s">
        <v>1166</v>
      </c>
      <c r="D412" s="23" t="s">
        <v>1277</v>
      </c>
      <c r="E412" s="23" t="s">
        <v>1602</v>
      </c>
      <c r="F412" s="24">
        <v>0.53</v>
      </c>
      <c r="G412" s="24">
        <v>0</v>
      </c>
      <c r="H412" s="24">
        <f>ROUND(F412*AD412,2)</f>
        <v>0</v>
      </c>
      <c r="I412" s="24">
        <f>J412-H412</f>
        <v>0</v>
      </c>
      <c r="J412" s="24">
        <f>ROUND(F412*G412,2)</f>
        <v>0</v>
      </c>
      <c r="K412" s="24">
        <v>0</v>
      </c>
      <c r="L412" s="24">
        <f>F412*K412</f>
        <v>0</v>
      </c>
      <c r="M412" s="25" t="s">
        <v>10</v>
      </c>
      <c r="N412" s="24">
        <f>IF(M412="5",I412,0)</f>
        <v>0</v>
      </c>
      <c r="Y412" s="24">
        <f>IF(AC412=0,J412,0)</f>
        <v>0</v>
      </c>
      <c r="Z412" s="24">
        <f>IF(AC412=15,J412,0)</f>
        <v>0</v>
      </c>
      <c r="AA412" s="24">
        <f>IF(AC412=21,J412,0)</f>
        <v>0</v>
      </c>
      <c r="AC412" s="26">
        <v>21</v>
      </c>
      <c r="AD412" s="26">
        <f>G412*0</f>
        <v>0</v>
      </c>
      <c r="AE412" s="26">
        <f>G412*(1-0)</f>
        <v>0</v>
      </c>
      <c r="AL412" s="26">
        <f>F412*AD412</f>
        <v>0</v>
      </c>
      <c r="AM412" s="26">
        <f>F412*AE412</f>
        <v>0</v>
      </c>
      <c r="AN412" s="27" t="s">
        <v>1645</v>
      </c>
      <c r="AO412" s="27" t="s">
        <v>1658</v>
      </c>
      <c r="AP412" s="15" t="s">
        <v>1662</v>
      </c>
    </row>
    <row r="413" spans="1:42" x14ac:dyDescent="0.2">
      <c r="D413" s="28" t="s">
        <v>1357</v>
      </c>
      <c r="F413" s="29">
        <v>0.53</v>
      </c>
    </row>
    <row r="414" spans="1:42" x14ac:dyDescent="0.2">
      <c r="A414" s="20"/>
      <c r="B414" s="21" t="s">
        <v>1106</v>
      </c>
      <c r="C414" s="21" t="s">
        <v>767</v>
      </c>
      <c r="D414" s="42" t="s">
        <v>1279</v>
      </c>
      <c r="E414" s="43"/>
      <c r="F414" s="43"/>
      <c r="G414" s="43"/>
      <c r="H414" s="22">
        <f>SUM(H415:H417)</f>
        <v>0</v>
      </c>
      <c r="I414" s="22">
        <f>SUM(I415:I417)</f>
        <v>0</v>
      </c>
      <c r="J414" s="22">
        <f>H414+I414</f>
        <v>0</v>
      </c>
      <c r="K414" s="15"/>
      <c r="L414" s="22">
        <f>SUM(L415:L417)</f>
        <v>1.0394999999999998E-3</v>
      </c>
      <c r="O414" s="22">
        <f>IF(P414="PR",J414,SUM(N415:N417))</f>
        <v>0</v>
      </c>
      <c r="P414" s="15" t="s">
        <v>1627</v>
      </c>
      <c r="Q414" s="22">
        <f>IF(P414="HS",H414,0)</f>
        <v>0</v>
      </c>
      <c r="R414" s="22">
        <f>IF(P414="HS",I414-O414,0)</f>
        <v>0</v>
      </c>
      <c r="S414" s="22">
        <f>IF(P414="PS",H414,0)</f>
        <v>0</v>
      </c>
      <c r="T414" s="22">
        <f>IF(P414="PS",I414-O414,0)</f>
        <v>0</v>
      </c>
      <c r="U414" s="22">
        <f>IF(P414="MP",H414,0)</f>
        <v>0</v>
      </c>
      <c r="V414" s="22">
        <f>IF(P414="MP",I414-O414,0)</f>
        <v>0</v>
      </c>
      <c r="W414" s="22">
        <f>IF(P414="OM",H414,0)</f>
        <v>0</v>
      </c>
      <c r="X414" s="15" t="s">
        <v>1106</v>
      </c>
      <c r="AH414" s="22">
        <f>SUM(Y415:Y417)</f>
        <v>0</v>
      </c>
      <c r="AI414" s="22">
        <f>SUM(Z415:Z417)</f>
        <v>0</v>
      </c>
      <c r="AJ414" s="22">
        <f>SUM(AA415:AA417)</f>
        <v>0</v>
      </c>
    </row>
    <row r="415" spans="1:42" x14ac:dyDescent="0.2">
      <c r="A415" s="23" t="s">
        <v>203</v>
      </c>
      <c r="B415" s="23" t="s">
        <v>1106</v>
      </c>
      <c r="C415" s="23" t="s">
        <v>1167</v>
      </c>
      <c r="D415" s="23" t="s">
        <v>1280</v>
      </c>
      <c r="E415" s="23" t="s">
        <v>1600</v>
      </c>
      <c r="F415" s="24">
        <v>4.95</v>
      </c>
      <c r="G415" s="24">
        <v>0</v>
      </c>
      <c r="H415" s="24">
        <f>ROUND(F415*AD415,2)</f>
        <v>0</v>
      </c>
      <c r="I415" s="24">
        <f>J415-H415</f>
        <v>0</v>
      </c>
      <c r="J415" s="24">
        <f>ROUND(F415*G415,2)</f>
        <v>0</v>
      </c>
      <c r="K415" s="24">
        <v>6.9999999999999994E-5</v>
      </c>
      <c r="L415" s="24">
        <f>F415*K415</f>
        <v>3.4649999999999997E-4</v>
      </c>
      <c r="M415" s="25" t="s">
        <v>7</v>
      </c>
      <c r="N415" s="24">
        <f>IF(M415="5",I415,0)</f>
        <v>0</v>
      </c>
      <c r="Y415" s="24">
        <f>IF(AC415=0,J415,0)</f>
        <v>0</v>
      </c>
      <c r="Z415" s="24">
        <f>IF(AC415=15,J415,0)</f>
        <v>0</v>
      </c>
      <c r="AA415" s="24">
        <f>IF(AC415=21,J415,0)</f>
        <v>0</v>
      </c>
      <c r="AC415" s="26">
        <v>21</v>
      </c>
      <c r="AD415" s="26">
        <f>G415*0.30859375</f>
        <v>0</v>
      </c>
      <c r="AE415" s="26">
        <f>G415*(1-0.30859375)</f>
        <v>0</v>
      </c>
      <c r="AL415" s="26">
        <f>F415*AD415</f>
        <v>0</v>
      </c>
      <c r="AM415" s="26">
        <f>F415*AE415</f>
        <v>0</v>
      </c>
      <c r="AN415" s="27" t="s">
        <v>1646</v>
      </c>
      <c r="AO415" s="27" t="s">
        <v>1658</v>
      </c>
      <c r="AP415" s="15" t="s">
        <v>1662</v>
      </c>
    </row>
    <row r="416" spans="1:42" x14ac:dyDescent="0.2">
      <c r="D416" s="28" t="s">
        <v>1358</v>
      </c>
      <c r="F416" s="29">
        <v>4.95</v>
      </c>
    </row>
    <row r="417" spans="1:42" x14ac:dyDescent="0.2">
      <c r="A417" s="23" t="s">
        <v>204</v>
      </c>
      <c r="B417" s="23" t="s">
        <v>1106</v>
      </c>
      <c r="C417" s="23" t="s">
        <v>1168</v>
      </c>
      <c r="D417" s="23" t="s">
        <v>1704</v>
      </c>
      <c r="E417" s="23" t="s">
        <v>1600</v>
      </c>
      <c r="F417" s="24">
        <v>4.95</v>
      </c>
      <c r="G417" s="24">
        <v>0</v>
      </c>
      <c r="H417" s="24">
        <f>ROUND(F417*AD417,2)</f>
        <v>0</v>
      </c>
      <c r="I417" s="24">
        <f>J417-H417</f>
        <v>0</v>
      </c>
      <c r="J417" s="24">
        <f>ROUND(F417*G417,2)</f>
        <v>0</v>
      </c>
      <c r="K417" s="24">
        <v>1.3999999999999999E-4</v>
      </c>
      <c r="L417" s="24">
        <f>F417*K417</f>
        <v>6.9299999999999993E-4</v>
      </c>
      <c r="M417" s="25" t="s">
        <v>7</v>
      </c>
      <c r="N417" s="24">
        <f>IF(M417="5",I417,0)</f>
        <v>0</v>
      </c>
      <c r="Y417" s="24">
        <f>IF(AC417=0,J417,0)</f>
        <v>0</v>
      </c>
      <c r="Z417" s="24">
        <f>IF(AC417=15,J417,0)</f>
        <v>0</v>
      </c>
      <c r="AA417" s="24">
        <f>IF(AC417=21,J417,0)</f>
        <v>0</v>
      </c>
      <c r="AC417" s="26">
        <v>21</v>
      </c>
      <c r="AD417" s="26">
        <f>G417*0.45045871559633</f>
        <v>0</v>
      </c>
      <c r="AE417" s="26">
        <f>G417*(1-0.45045871559633)</f>
        <v>0</v>
      </c>
      <c r="AL417" s="26">
        <f>F417*AD417</f>
        <v>0</v>
      </c>
      <c r="AM417" s="26">
        <f>F417*AE417</f>
        <v>0</v>
      </c>
      <c r="AN417" s="27" t="s">
        <v>1646</v>
      </c>
      <c r="AO417" s="27" t="s">
        <v>1658</v>
      </c>
      <c r="AP417" s="15" t="s">
        <v>1662</v>
      </c>
    </row>
    <row r="418" spans="1:42" x14ac:dyDescent="0.2">
      <c r="D418" s="28" t="s">
        <v>1358</v>
      </c>
      <c r="F418" s="29">
        <v>4.95</v>
      </c>
    </row>
    <row r="419" spans="1:42" x14ac:dyDescent="0.2">
      <c r="A419" s="20"/>
      <c r="B419" s="21" t="s">
        <v>1106</v>
      </c>
      <c r="C419" s="21" t="s">
        <v>97</v>
      </c>
      <c r="D419" s="42" t="s">
        <v>1283</v>
      </c>
      <c r="E419" s="43"/>
      <c r="F419" s="43"/>
      <c r="G419" s="43"/>
      <c r="H419" s="22">
        <f>SUM(H420:H428)</f>
        <v>0</v>
      </c>
      <c r="I419" s="22">
        <f>SUM(I420:I428)</f>
        <v>0</v>
      </c>
      <c r="J419" s="22">
        <f>H419+I419</f>
        <v>0</v>
      </c>
      <c r="K419" s="15"/>
      <c r="L419" s="22">
        <f>SUM(L420:L428)</f>
        <v>1.8745999999999999E-2</v>
      </c>
      <c r="O419" s="22">
        <f>IF(P419="PR",J419,SUM(N420:N428))</f>
        <v>0</v>
      </c>
      <c r="P419" s="15" t="s">
        <v>1626</v>
      </c>
      <c r="Q419" s="22">
        <f>IF(P419="HS",H419,0)</f>
        <v>0</v>
      </c>
      <c r="R419" s="22">
        <f>IF(P419="HS",I419-O419,0)</f>
        <v>0</v>
      </c>
      <c r="S419" s="22">
        <f>IF(P419="PS",H419,0)</f>
        <v>0</v>
      </c>
      <c r="T419" s="22">
        <f>IF(P419="PS",I419-O419,0)</f>
        <v>0</v>
      </c>
      <c r="U419" s="22">
        <f>IF(P419="MP",H419,0)</f>
        <v>0</v>
      </c>
      <c r="V419" s="22">
        <f>IF(P419="MP",I419-O419,0)</f>
        <v>0</v>
      </c>
      <c r="W419" s="22">
        <f>IF(P419="OM",H419,0)</f>
        <v>0</v>
      </c>
      <c r="X419" s="15" t="s">
        <v>1106</v>
      </c>
      <c r="AH419" s="22">
        <f>SUM(Y420:Y428)</f>
        <v>0</v>
      </c>
      <c r="AI419" s="22">
        <f>SUM(Z420:Z428)</f>
        <v>0</v>
      </c>
      <c r="AJ419" s="22">
        <f>SUM(AA420:AA428)</f>
        <v>0</v>
      </c>
    </row>
    <row r="420" spans="1:42" x14ac:dyDescent="0.2">
      <c r="A420" s="23" t="s">
        <v>205</v>
      </c>
      <c r="B420" s="23" t="s">
        <v>1106</v>
      </c>
      <c r="C420" s="23" t="s">
        <v>1169</v>
      </c>
      <c r="D420" s="23" t="s">
        <v>1284</v>
      </c>
      <c r="E420" s="23" t="s">
        <v>1604</v>
      </c>
      <c r="F420" s="24">
        <v>1</v>
      </c>
      <c r="G420" s="24">
        <v>0</v>
      </c>
      <c r="H420" s="24">
        <f>ROUND(F420*AD420,2)</f>
        <v>0</v>
      </c>
      <c r="I420" s="24">
        <f>J420-H420</f>
        <v>0</v>
      </c>
      <c r="J420" s="24">
        <f>ROUND(F420*G420,2)</f>
        <v>0</v>
      </c>
      <c r="K420" s="24">
        <v>0</v>
      </c>
      <c r="L420" s="24">
        <f>F420*K420</f>
        <v>0</v>
      </c>
      <c r="M420" s="25" t="s">
        <v>7</v>
      </c>
      <c r="N420" s="24">
        <f>IF(M420="5",I420,0)</f>
        <v>0</v>
      </c>
      <c r="Y420" s="24">
        <f>IF(AC420=0,J420,0)</f>
        <v>0</v>
      </c>
      <c r="Z420" s="24">
        <f>IF(AC420=15,J420,0)</f>
        <v>0</v>
      </c>
      <c r="AA420" s="24">
        <f>IF(AC420=21,J420,0)</f>
        <v>0</v>
      </c>
      <c r="AC420" s="26">
        <v>21</v>
      </c>
      <c r="AD420" s="26">
        <f>G420*0.297029702970297</f>
        <v>0</v>
      </c>
      <c r="AE420" s="26">
        <f>G420*(1-0.297029702970297)</f>
        <v>0</v>
      </c>
      <c r="AL420" s="26">
        <f>F420*AD420</f>
        <v>0</v>
      </c>
      <c r="AM420" s="26">
        <f>F420*AE420</f>
        <v>0</v>
      </c>
      <c r="AN420" s="27" t="s">
        <v>1647</v>
      </c>
      <c r="AO420" s="27" t="s">
        <v>1659</v>
      </c>
      <c r="AP420" s="15" t="s">
        <v>1662</v>
      </c>
    </row>
    <row r="421" spans="1:42" x14ac:dyDescent="0.2">
      <c r="D421" s="28" t="s">
        <v>1243</v>
      </c>
      <c r="F421" s="29">
        <v>1</v>
      </c>
    </row>
    <row r="422" spans="1:42" x14ac:dyDescent="0.2">
      <c r="A422" s="23" t="s">
        <v>206</v>
      </c>
      <c r="B422" s="23" t="s">
        <v>1106</v>
      </c>
      <c r="C422" s="23" t="s">
        <v>1170</v>
      </c>
      <c r="D422" s="23" t="s">
        <v>1680</v>
      </c>
      <c r="E422" s="23" t="s">
        <v>1604</v>
      </c>
      <c r="F422" s="24">
        <v>1</v>
      </c>
      <c r="G422" s="24">
        <v>0</v>
      </c>
      <c r="H422" s="24">
        <f>ROUND(F422*AD422,2)</f>
        <v>0</v>
      </c>
      <c r="I422" s="24">
        <f>J422-H422</f>
        <v>0</v>
      </c>
      <c r="J422" s="24">
        <f>ROUND(F422*G422,2)</f>
        <v>0</v>
      </c>
      <c r="K422" s="24">
        <v>4.0000000000000002E-4</v>
      </c>
      <c r="L422" s="24">
        <f>F422*K422</f>
        <v>4.0000000000000002E-4</v>
      </c>
      <c r="M422" s="25" t="s">
        <v>7</v>
      </c>
      <c r="N422" s="24">
        <f>IF(M422="5",I422,0)</f>
        <v>0</v>
      </c>
      <c r="Y422" s="24">
        <f>IF(AC422=0,J422,0)</f>
        <v>0</v>
      </c>
      <c r="Z422" s="24">
        <f>IF(AC422=15,J422,0)</f>
        <v>0</v>
      </c>
      <c r="AA422" s="24">
        <f>IF(AC422=21,J422,0)</f>
        <v>0</v>
      </c>
      <c r="AC422" s="26">
        <v>21</v>
      </c>
      <c r="AD422" s="26">
        <f>G422*1</f>
        <v>0</v>
      </c>
      <c r="AE422" s="26">
        <f>G422*(1-1)</f>
        <v>0</v>
      </c>
      <c r="AL422" s="26">
        <f>F422*AD422</f>
        <v>0</v>
      </c>
      <c r="AM422" s="26">
        <f>F422*AE422</f>
        <v>0</v>
      </c>
      <c r="AN422" s="27" t="s">
        <v>1647</v>
      </c>
      <c r="AO422" s="27" t="s">
        <v>1659</v>
      </c>
      <c r="AP422" s="15" t="s">
        <v>1662</v>
      </c>
    </row>
    <row r="423" spans="1:42" x14ac:dyDescent="0.2">
      <c r="D423" s="28" t="s">
        <v>1243</v>
      </c>
      <c r="F423" s="29">
        <v>1</v>
      </c>
    </row>
    <row r="424" spans="1:42" x14ac:dyDescent="0.2">
      <c r="A424" s="23" t="s">
        <v>207</v>
      </c>
      <c r="B424" s="23" t="s">
        <v>1106</v>
      </c>
      <c r="C424" s="23" t="s">
        <v>1171</v>
      </c>
      <c r="D424" s="23" t="s">
        <v>1285</v>
      </c>
      <c r="E424" s="23" t="s">
        <v>1604</v>
      </c>
      <c r="F424" s="24">
        <v>1</v>
      </c>
      <c r="G424" s="24">
        <v>0</v>
      </c>
      <c r="H424" s="24">
        <f>ROUND(F424*AD424,2)</f>
        <v>0</v>
      </c>
      <c r="I424" s="24">
        <f>J424-H424</f>
        <v>0</v>
      </c>
      <c r="J424" s="24">
        <f>ROUND(F424*G424,2)</f>
        <v>0</v>
      </c>
      <c r="K424" s="24">
        <v>2.14E-3</v>
      </c>
      <c r="L424" s="24">
        <f>F424*K424</f>
        <v>2.14E-3</v>
      </c>
      <c r="M424" s="25" t="s">
        <v>7</v>
      </c>
      <c r="N424" s="24">
        <f>IF(M424="5",I424,0)</f>
        <v>0</v>
      </c>
      <c r="Y424" s="24">
        <f>IF(AC424=0,J424,0)</f>
        <v>0</v>
      </c>
      <c r="Z424" s="24">
        <f>IF(AC424=15,J424,0)</f>
        <v>0</v>
      </c>
      <c r="AA424" s="24">
        <f>IF(AC424=21,J424,0)</f>
        <v>0</v>
      </c>
      <c r="AC424" s="26">
        <v>21</v>
      </c>
      <c r="AD424" s="26">
        <f>G424*0.474254742547426</f>
        <v>0</v>
      </c>
      <c r="AE424" s="26">
        <f>G424*(1-0.474254742547426)</f>
        <v>0</v>
      </c>
      <c r="AL424" s="26">
        <f>F424*AD424</f>
        <v>0</v>
      </c>
      <c r="AM424" s="26">
        <f>F424*AE424</f>
        <v>0</v>
      </c>
      <c r="AN424" s="27" t="s">
        <v>1647</v>
      </c>
      <c r="AO424" s="27" t="s">
        <v>1659</v>
      </c>
      <c r="AP424" s="15" t="s">
        <v>1662</v>
      </c>
    </row>
    <row r="425" spans="1:42" x14ac:dyDescent="0.2">
      <c r="D425" s="28" t="s">
        <v>1243</v>
      </c>
      <c r="F425" s="29">
        <v>1</v>
      </c>
    </row>
    <row r="426" spans="1:42" x14ac:dyDescent="0.2">
      <c r="A426" s="23" t="s">
        <v>208</v>
      </c>
      <c r="B426" s="23" t="s">
        <v>1106</v>
      </c>
      <c r="C426" s="23" t="s">
        <v>1172</v>
      </c>
      <c r="D426" s="23" t="s">
        <v>1684</v>
      </c>
      <c r="E426" s="23" t="s">
        <v>1604</v>
      </c>
      <c r="F426" s="24">
        <v>1</v>
      </c>
      <c r="G426" s="24">
        <v>0</v>
      </c>
      <c r="H426" s="24">
        <f>ROUND(F426*AD426,2)</f>
        <v>0</v>
      </c>
      <c r="I426" s="24">
        <f>J426-H426</f>
        <v>0</v>
      </c>
      <c r="J426" s="24">
        <f>ROUND(F426*G426,2)</f>
        <v>0</v>
      </c>
      <c r="K426" s="24">
        <v>1.4999999999999999E-2</v>
      </c>
      <c r="L426" s="24">
        <f>F426*K426</f>
        <v>1.4999999999999999E-2</v>
      </c>
      <c r="M426" s="25" t="s">
        <v>7</v>
      </c>
      <c r="N426" s="24">
        <f>IF(M426="5",I426,0)</f>
        <v>0</v>
      </c>
      <c r="Y426" s="24">
        <f>IF(AC426=0,J426,0)</f>
        <v>0</v>
      </c>
      <c r="Z426" s="24">
        <f>IF(AC426=15,J426,0)</f>
        <v>0</v>
      </c>
      <c r="AA426" s="24">
        <f>IF(AC426=21,J426,0)</f>
        <v>0</v>
      </c>
      <c r="AC426" s="26">
        <v>21</v>
      </c>
      <c r="AD426" s="26">
        <f>G426*1</f>
        <v>0</v>
      </c>
      <c r="AE426" s="26">
        <f>G426*(1-1)</f>
        <v>0</v>
      </c>
      <c r="AL426" s="26">
        <f>F426*AD426</f>
        <v>0</v>
      </c>
      <c r="AM426" s="26">
        <f>F426*AE426</f>
        <v>0</v>
      </c>
      <c r="AN426" s="27" t="s">
        <v>1647</v>
      </c>
      <c r="AO426" s="27" t="s">
        <v>1659</v>
      </c>
      <c r="AP426" s="15" t="s">
        <v>1662</v>
      </c>
    </row>
    <row r="427" spans="1:42" x14ac:dyDescent="0.2">
      <c r="D427" s="28" t="s">
        <v>1243</v>
      </c>
      <c r="F427" s="29">
        <v>1</v>
      </c>
    </row>
    <row r="428" spans="1:42" x14ac:dyDescent="0.2">
      <c r="A428" s="23" t="s">
        <v>209</v>
      </c>
      <c r="B428" s="23" t="s">
        <v>1106</v>
      </c>
      <c r="C428" s="23" t="s">
        <v>1173</v>
      </c>
      <c r="D428" s="23" t="s">
        <v>1287</v>
      </c>
      <c r="E428" s="23" t="s">
        <v>1600</v>
      </c>
      <c r="F428" s="24">
        <v>30.15</v>
      </c>
      <c r="G428" s="24">
        <v>0</v>
      </c>
      <c r="H428" s="24">
        <f>ROUND(F428*AD428,2)</f>
        <v>0</v>
      </c>
      <c r="I428" s="24">
        <f>J428-H428</f>
        <v>0</v>
      </c>
      <c r="J428" s="24">
        <f>ROUND(F428*G428,2)</f>
        <v>0</v>
      </c>
      <c r="K428" s="24">
        <v>4.0000000000000003E-5</v>
      </c>
      <c r="L428" s="24">
        <f>F428*K428</f>
        <v>1.206E-3</v>
      </c>
      <c r="M428" s="25" t="s">
        <v>7</v>
      </c>
      <c r="N428" s="24">
        <f>IF(M428="5",I428,0)</f>
        <v>0</v>
      </c>
      <c r="Y428" s="24">
        <f>IF(AC428=0,J428,0)</f>
        <v>0</v>
      </c>
      <c r="Z428" s="24">
        <f>IF(AC428=15,J428,0)</f>
        <v>0</v>
      </c>
      <c r="AA428" s="24">
        <f>IF(AC428=21,J428,0)</f>
        <v>0</v>
      </c>
      <c r="AC428" s="26">
        <v>21</v>
      </c>
      <c r="AD428" s="26">
        <f>G428*0.0193808882907133</f>
        <v>0</v>
      </c>
      <c r="AE428" s="26">
        <f>G428*(1-0.0193808882907133)</f>
        <v>0</v>
      </c>
      <c r="AL428" s="26">
        <f>F428*AD428</f>
        <v>0</v>
      </c>
      <c r="AM428" s="26">
        <f>F428*AE428</f>
        <v>0</v>
      </c>
      <c r="AN428" s="27" t="s">
        <v>1647</v>
      </c>
      <c r="AO428" s="27" t="s">
        <v>1659</v>
      </c>
      <c r="AP428" s="15" t="s">
        <v>1662</v>
      </c>
    </row>
    <row r="429" spans="1:42" x14ac:dyDescent="0.2">
      <c r="D429" s="28" t="s">
        <v>1359</v>
      </c>
      <c r="F429" s="29">
        <v>30.15</v>
      </c>
    </row>
    <row r="430" spans="1:42" x14ac:dyDescent="0.2">
      <c r="A430" s="20"/>
      <c r="B430" s="21" t="s">
        <v>1106</v>
      </c>
      <c r="C430" s="21" t="s">
        <v>98</v>
      </c>
      <c r="D430" s="42" t="s">
        <v>1289</v>
      </c>
      <c r="E430" s="43"/>
      <c r="F430" s="43"/>
      <c r="G430" s="43"/>
      <c r="H430" s="22">
        <f>SUM(H431:H436)</f>
        <v>0</v>
      </c>
      <c r="I430" s="22">
        <f>SUM(I431:I436)</f>
        <v>0</v>
      </c>
      <c r="J430" s="22">
        <f>H430+I430</f>
        <v>0</v>
      </c>
      <c r="K430" s="15"/>
      <c r="L430" s="22">
        <f>SUM(L431:L436)</f>
        <v>0.1013</v>
      </c>
      <c r="O430" s="22">
        <f>IF(P430="PR",J430,SUM(N431:N436))</f>
        <v>0</v>
      </c>
      <c r="P430" s="15" t="s">
        <v>1626</v>
      </c>
      <c r="Q430" s="22">
        <f>IF(P430="HS",H430,0)</f>
        <v>0</v>
      </c>
      <c r="R430" s="22">
        <f>IF(P430="HS",I430-O430,0)</f>
        <v>0</v>
      </c>
      <c r="S430" s="22">
        <f>IF(P430="PS",H430,0)</f>
        <v>0</v>
      </c>
      <c r="T430" s="22">
        <f>IF(P430="PS",I430-O430,0)</f>
        <v>0</v>
      </c>
      <c r="U430" s="22">
        <f>IF(P430="MP",H430,0)</f>
        <v>0</v>
      </c>
      <c r="V430" s="22">
        <f>IF(P430="MP",I430-O430,0)</f>
        <v>0</v>
      </c>
      <c r="W430" s="22">
        <f>IF(P430="OM",H430,0)</f>
        <v>0</v>
      </c>
      <c r="X430" s="15" t="s">
        <v>1106</v>
      </c>
      <c r="AH430" s="22">
        <f>SUM(Y431:Y436)</f>
        <v>0</v>
      </c>
      <c r="AI430" s="22">
        <f>SUM(Z431:Z436)</f>
        <v>0</v>
      </c>
      <c r="AJ430" s="22">
        <f>SUM(AA431:AA436)</f>
        <v>0</v>
      </c>
    </row>
    <row r="431" spans="1:42" x14ac:dyDescent="0.2">
      <c r="A431" s="23" t="s">
        <v>210</v>
      </c>
      <c r="B431" s="23" t="s">
        <v>1106</v>
      </c>
      <c r="C431" s="23" t="s">
        <v>1174</v>
      </c>
      <c r="D431" s="23" t="s">
        <v>1290</v>
      </c>
      <c r="E431" s="23" t="s">
        <v>1604</v>
      </c>
      <c r="F431" s="24">
        <v>1</v>
      </c>
      <c r="G431" s="24">
        <v>0</v>
      </c>
      <c r="H431" s="24">
        <f t="shared" ref="H431:H436" si="72">ROUND(F431*AD431,2)</f>
        <v>0</v>
      </c>
      <c r="I431" s="24">
        <f t="shared" ref="I431:I436" si="73">J431-H431</f>
        <v>0</v>
      </c>
      <c r="J431" s="24">
        <f t="shared" ref="J431:J436" si="74">ROUND(F431*G431,2)</f>
        <v>0</v>
      </c>
      <c r="K431" s="24">
        <v>4.0000000000000002E-4</v>
      </c>
      <c r="L431" s="24">
        <f t="shared" ref="L431:L436" si="75">F431*K431</f>
        <v>4.0000000000000002E-4</v>
      </c>
      <c r="M431" s="25" t="s">
        <v>8</v>
      </c>
      <c r="N431" s="24">
        <f t="shared" ref="N431:N436" si="76">IF(M431="5",I431,0)</f>
        <v>0</v>
      </c>
      <c r="Y431" s="24">
        <f t="shared" ref="Y431:Y436" si="77">IF(AC431=0,J431,0)</f>
        <v>0</v>
      </c>
      <c r="Z431" s="24">
        <f t="shared" ref="Z431:Z436" si="78">IF(AC431=15,J431,0)</f>
        <v>0</v>
      </c>
      <c r="AA431" s="24">
        <f t="shared" ref="AA431:AA436" si="79">IF(AC431=21,J431,0)</f>
        <v>0</v>
      </c>
      <c r="AC431" s="26">
        <v>21</v>
      </c>
      <c r="AD431" s="26">
        <f t="shared" ref="AD431:AD436" si="80">G431*0</f>
        <v>0</v>
      </c>
      <c r="AE431" s="26">
        <f t="shared" ref="AE431:AE436" si="81">G431*(1-0)</f>
        <v>0</v>
      </c>
      <c r="AL431" s="26">
        <f t="shared" ref="AL431:AL436" si="82">F431*AD431</f>
        <v>0</v>
      </c>
      <c r="AM431" s="26">
        <f t="shared" ref="AM431:AM436" si="83">F431*AE431</f>
        <v>0</v>
      </c>
      <c r="AN431" s="27" t="s">
        <v>1648</v>
      </c>
      <c r="AO431" s="27" t="s">
        <v>1659</v>
      </c>
      <c r="AP431" s="15" t="s">
        <v>1662</v>
      </c>
    </row>
    <row r="432" spans="1:42" x14ac:dyDescent="0.2">
      <c r="A432" s="23" t="s">
        <v>211</v>
      </c>
      <c r="B432" s="23" t="s">
        <v>1106</v>
      </c>
      <c r="C432" s="23" t="s">
        <v>1175</v>
      </c>
      <c r="D432" s="23" t="s">
        <v>1291</v>
      </c>
      <c r="E432" s="23" t="s">
        <v>1604</v>
      </c>
      <c r="F432" s="24">
        <v>1</v>
      </c>
      <c r="G432" s="24">
        <v>0</v>
      </c>
      <c r="H432" s="24">
        <f t="shared" si="72"/>
        <v>0</v>
      </c>
      <c r="I432" s="24">
        <f t="shared" si="73"/>
        <v>0</v>
      </c>
      <c r="J432" s="24">
        <f t="shared" si="74"/>
        <v>0</v>
      </c>
      <c r="K432" s="24">
        <v>4.0000000000000002E-4</v>
      </c>
      <c r="L432" s="24">
        <f t="shared" si="75"/>
        <v>4.0000000000000002E-4</v>
      </c>
      <c r="M432" s="25" t="s">
        <v>8</v>
      </c>
      <c r="N432" s="24">
        <f t="shared" si="76"/>
        <v>0</v>
      </c>
      <c r="Y432" s="24">
        <f t="shared" si="77"/>
        <v>0</v>
      </c>
      <c r="Z432" s="24">
        <f t="shared" si="78"/>
        <v>0</v>
      </c>
      <c r="AA432" s="24">
        <f t="shared" si="79"/>
        <v>0</v>
      </c>
      <c r="AC432" s="26">
        <v>21</v>
      </c>
      <c r="AD432" s="26">
        <f t="shared" si="80"/>
        <v>0</v>
      </c>
      <c r="AE432" s="26">
        <f t="shared" si="81"/>
        <v>0</v>
      </c>
      <c r="AL432" s="26">
        <f t="shared" si="82"/>
        <v>0</v>
      </c>
      <c r="AM432" s="26">
        <f t="shared" si="83"/>
        <v>0</v>
      </c>
      <c r="AN432" s="27" t="s">
        <v>1648</v>
      </c>
      <c r="AO432" s="27" t="s">
        <v>1659</v>
      </c>
      <c r="AP432" s="15" t="s">
        <v>1662</v>
      </c>
    </row>
    <row r="433" spans="1:42" x14ac:dyDescent="0.2">
      <c r="A433" s="23" t="s">
        <v>212</v>
      </c>
      <c r="B433" s="23" t="s">
        <v>1106</v>
      </c>
      <c r="C433" s="23" t="s">
        <v>1176</v>
      </c>
      <c r="D433" s="23" t="s">
        <v>1292</v>
      </c>
      <c r="E433" s="23" t="s">
        <v>1604</v>
      </c>
      <c r="F433" s="24">
        <v>1</v>
      </c>
      <c r="G433" s="24">
        <v>0</v>
      </c>
      <c r="H433" s="24">
        <f t="shared" si="72"/>
        <v>0</v>
      </c>
      <c r="I433" s="24">
        <f t="shared" si="73"/>
        <v>0</v>
      </c>
      <c r="J433" s="24">
        <f t="shared" si="74"/>
        <v>0</v>
      </c>
      <c r="K433" s="24">
        <v>3.0000000000000001E-3</v>
      </c>
      <c r="L433" s="24">
        <f t="shared" si="75"/>
        <v>3.0000000000000001E-3</v>
      </c>
      <c r="M433" s="25" t="s">
        <v>8</v>
      </c>
      <c r="N433" s="24">
        <f t="shared" si="76"/>
        <v>0</v>
      </c>
      <c r="Y433" s="24">
        <f t="shared" si="77"/>
        <v>0</v>
      </c>
      <c r="Z433" s="24">
        <f t="shared" si="78"/>
        <v>0</v>
      </c>
      <c r="AA433" s="24">
        <f t="shared" si="79"/>
        <v>0</v>
      </c>
      <c r="AC433" s="26">
        <v>21</v>
      </c>
      <c r="AD433" s="26">
        <f t="shared" si="80"/>
        <v>0</v>
      </c>
      <c r="AE433" s="26">
        <f t="shared" si="81"/>
        <v>0</v>
      </c>
      <c r="AL433" s="26">
        <f t="shared" si="82"/>
        <v>0</v>
      </c>
      <c r="AM433" s="26">
        <f t="shared" si="83"/>
        <v>0</v>
      </c>
      <c r="AN433" s="27" t="s">
        <v>1648</v>
      </c>
      <c r="AO433" s="27" t="s">
        <v>1659</v>
      </c>
      <c r="AP433" s="15" t="s">
        <v>1662</v>
      </c>
    </row>
    <row r="434" spans="1:42" x14ac:dyDescent="0.2">
      <c r="A434" s="23" t="s">
        <v>213</v>
      </c>
      <c r="B434" s="23" t="s">
        <v>1106</v>
      </c>
      <c r="C434" s="23" t="s">
        <v>1177</v>
      </c>
      <c r="D434" s="23" t="s">
        <v>1293</v>
      </c>
      <c r="E434" s="23" t="s">
        <v>1604</v>
      </c>
      <c r="F434" s="24">
        <v>1</v>
      </c>
      <c r="G434" s="24">
        <v>0</v>
      </c>
      <c r="H434" s="24">
        <f t="shared" si="72"/>
        <v>0</v>
      </c>
      <c r="I434" s="24">
        <f t="shared" si="73"/>
        <v>0</v>
      </c>
      <c r="J434" s="24">
        <f t="shared" si="74"/>
        <v>0</v>
      </c>
      <c r="K434" s="24">
        <v>5.0000000000000001E-4</v>
      </c>
      <c r="L434" s="24">
        <f t="shared" si="75"/>
        <v>5.0000000000000001E-4</v>
      </c>
      <c r="M434" s="25" t="s">
        <v>8</v>
      </c>
      <c r="N434" s="24">
        <f t="shared" si="76"/>
        <v>0</v>
      </c>
      <c r="Y434" s="24">
        <f t="shared" si="77"/>
        <v>0</v>
      </c>
      <c r="Z434" s="24">
        <f t="shared" si="78"/>
        <v>0</v>
      </c>
      <c r="AA434" s="24">
        <f t="shared" si="79"/>
        <v>0</v>
      </c>
      <c r="AC434" s="26">
        <v>21</v>
      </c>
      <c r="AD434" s="26">
        <f t="shared" si="80"/>
        <v>0</v>
      </c>
      <c r="AE434" s="26">
        <f t="shared" si="81"/>
        <v>0</v>
      </c>
      <c r="AL434" s="26">
        <f t="shared" si="82"/>
        <v>0</v>
      </c>
      <c r="AM434" s="26">
        <f t="shared" si="83"/>
        <v>0</v>
      </c>
      <c r="AN434" s="27" t="s">
        <v>1648</v>
      </c>
      <c r="AO434" s="27" t="s">
        <v>1659</v>
      </c>
      <c r="AP434" s="15" t="s">
        <v>1662</v>
      </c>
    </row>
    <row r="435" spans="1:42" x14ac:dyDescent="0.2">
      <c r="A435" s="23" t="s">
        <v>214</v>
      </c>
      <c r="B435" s="23" t="s">
        <v>1106</v>
      </c>
      <c r="C435" s="23" t="s">
        <v>1179</v>
      </c>
      <c r="D435" s="23" t="s">
        <v>1295</v>
      </c>
      <c r="E435" s="23" t="s">
        <v>1600</v>
      </c>
      <c r="F435" s="24">
        <v>4.5</v>
      </c>
      <c r="G435" s="24">
        <v>0</v>
      </c>
      <c r="H435" s="24">
        <f t="shared" si="72"/>
        <v>0</v>
      </c>
      <c r="I435" s="24">
        <f t="shared" si="73"/>
        <v>0</v>
      </c>
      <c r="J435" s="24">
        <f t="shared" si="74"/>
        <v>0</v>
      </c>
      <c r="K435" s="24">
        <v>0.02</v>
      </c>
      <c r="L435" s="24">
        <f t="shared" si="75"/>
        <v>0.09</v>
      </c>
      <c r="M435" s="25" t="s">
        <v>7</v>
      </c>
      <c r="N435" s="24">
        <f t="shared" si="76"/>
        <v>0</v>
      </c>
      <c r="Y435" s="24">
        <f t="shared" si="77"/>
        <v>0</v>
      </c>
      <c r="Z435" s="24">
        <f t="shared" si="78"/>
        <v>0</v>
      </c>
      <c r="AA435" s="24">
        <f t="shared" si="79"/>
        <v>0</v>
      </c>
      <c r="AC435" s="26">
        <v>21</v>
      </c>
      <c r="AD435" s="26">
        <f t="shared" si="80"/>
        <v>0</v>
      </c>
      <c r="AE435" s="26">
        <f t="shared" si="81"/>
        <v>0</v>
      </c>
      <c r="AL435" s="26">
        <f t="shared" si="82"/>
        <v>0</v>
      </c>
      <c r="AM435" s="26">
        <f t="shared" si="83"/>
        <v>0</v>
      </c>
      <c r="AN435" s="27" t="s">
        <v>1648</v>
      </c>
      <c r="AO435" s="27" t="s">
        <v>1659</v>
      </c>
      <c r="AP435" s="15" t="s">
        <v>1662</v>
      </c>
    </row>
    <row r="436" spans="1:42" x14ac:dyDescent="0.2">
      <c r="A436" s="23" t="s">
        <v>215</v>
      </c>
      <c r="B436" s="23" t="s">
        <v>1106</v>
      </c>
      <c r="C436" s="23" t="s">
        <v>1180</v>
      </c>
      <c r="D436" s="23" t="s">
        <v>1296</v>
      </c>
      <c r="E436" s="23" t="s">
        <v>1604</v>
      </c>
      <c r="F436" s="24">
        <v>1</v>
      </c>
      <c r="G436" s="24">
        <v>0</v>
      </c>
      <c r="H436" s="24">
        <f t="shared" si="72"/>
        <v>0</v>
      </c>
      <c r="I436" s="24">
        <f t="shared" si="73"/>
        <v>0</v>
      </c>
      <c r="J436" s="24">
        <f t="shared" si="74"/>
        <v>0</v>
      </c>
      <c r="K436" s="24">
        <v>7.0000000000000001E-3</v>
      </c>
      <c r="L436" s="24">
        <f t="shared" si="75"/>
        <v>7.0000000000000001E-3</v>
      </c>
      <c r="M436" s="25" t="s">
        <v>8</v>
      </c>
      <c r="N436" s="24">
        <f t="shared" si="76"/>
        <v>0</v>
      </c>
      <c r="Y436" s="24">
        <f t="shared" si="77"/>
        <v>0</v>
      </c>
      <c r="Z436" s="24">
        <f t="shared" si="78"/>
        <v>0</v>
      </c>
      <c r="AA436" s="24">
        <f t="shared" si="79"/>
        <v>0</v>
      </c>
      <c r="AC436" s="26">
        <v>21</v>
      </c>
      <c r="AD436" s="26">
        <f t="shared" si="80"/>
        <v>0</v>
      </c>
      <c r="AE436" s="26">
        <f t="shared" si="81"/>
        <v>0</v>
      </c>
      <c r="AL436" s="26">
        <f t="shared" si="82"/>
        <v>0</v>
      </c>
      <c r="AM436" s="26">
        <f t="shared" si="83"/>
        <v>0</v>
      </c>
      <c r="AN436" s="27" t="s">
        <v>1648</v>
      </c>
      <c r="AO436" s="27" t="s">
        <v>1659</v>
      </c>
      <c r="AP436" s="15" t="s">
        <v>1662</v>
      </c>
    </row>
    <row r="437" spans="1:42" x14ac:dyDescent="0.2">
      <c r="A437" s="20"/>
      <c r="B437" s="21" t="s">
        <v>1106</v>
      </c>
      <c r="C437" s="21" t="s">
        <v>99</v>
      </c>
      <c r="D437" s="42" t="s">
        <v>1297</v>
      </c>
      <c r="E437" s="43"/>
      <c r="F437" s="43"/>
      <c r="G437" s="43"/>
      <c r="H437" s="22">
        <f>SUM(H438:H444)</f>
        <v>0</v>
      </c>
      <c r="I437" s="22">
        <f>SUM(I438:I444)</f>
        <v>0</v>
      </c>
      <c r="J437" s="22">
        <f>H437+I437</f>
        <v>0</v>
      </c>
      <c r="K437" s="15"/>
      <c r="L437" s="22">
        <f>SUM(L438:L444)</f>
        <v>1.2984200000000001</v>
      </c>
      <c r="O437" s="22">
        <f>IF(P437="PR",J437,SUM(N438:N444))</f>
        <v>0</v>
      </c>
      <c r="P437" s="15" t="s">
        <v>1626</v>
      </c>
      <c r="Q437" s="22">
        <f>IF(P437="HS",H437,0)</f>
        <v>0</v>
      </c>
      <c r="R437" s="22">
        <f>IF(P437="HS",I437-O437,0)</f>
        <v>0</v>
      </c>
      <c r="S437" s="22">
        <f>IF(P437="PS",H437,0)</f>
        <v>0</v>
      </c>
      <c r="T437" s="22">
        <f>IF(P437="PS",I437-O437,0)</f>
        <v>0</v>
      </c>
      <c r="U437" s="22">
        <f>IF(P437="MP",H437,0)</f>
        <v>0</v>
      </c>
      <c r="V437" s="22">
        <f>IF(P437="MP",I437-O437,0)</f>
        <v>0</v>
      </c>
      <c r="W437" s="22">
        <f>IF(P437="OM",H437,0)</f>
        <v>0</v>
      </c>
      <c r="X437" s="15" t="s">
        <v>1106</v>
      </c>
      <c r="AH437" s="22">
        <f>SUM(Y438:Y444)</f>
        <v>0</v>
      </c>
      <c r="AI437" s="22">
        <f>SUM(Z438:Z444)</f>
        <v>0</v>
      </c>
      <c r="AJ437" s="22">
        <f>SUM(AA438:AA444)</f>
        <v>0</v>
      </c>
    </row>
    <row r="438" spans="1:42" x14ac:dyDescent="0.2">
      <c r="A438" s="23" t="s">
        <v>216</v>
      </c>
      <c r="B438" s="23" t="s">
        <v>1106</v>
      </c>
      <c r="C438" s="23" t="s">
        <v>1198</v>
      </c>
      <c r="D438" s="23" t="s">
        <v>1360</v>
      </c>
      <c r="E438" s="23" t="s">
        <v>1604</v>
      </c>
      <c r="F438" s="24">
        <v>1</v>
      </c>
      <c r="G438" s="24">
        <v>0</v>
      </c>
      <c r="H438" s="24">
        <f t="shared" ref="H438:H444" si="84">ROUND(F438*AD438,2)</f>
        <v>0</v>
      </c>
      <c r="I438" s="24">
        <f t="shared" ref="I438:I444" si="85">J438-H438</f>
        <v>0</v>
      </c>
      <c r="J438" s="24">
        <f t="shared" ref="J438:J444" si="86">ROUND(F438*G438,2)</f>
        <v>0</v>
      </c>
      <c r="K438" s="24">
        <v>2.4500000000000001E-2</v>
      </c>
      <c r="L438" s="24">
        <f t="shared" ref="L438:L444" si="87">F438*K438</f>
        <v>2.4500000000000001E-2</v>
      </c>
      <c r="M438" s="25" t="s">
        <v>7</v>
      </c>
      <c r="N438" s="24">
        <f t="shared" ref="N438:N444" si="88">IF(M438="5",I438,0)</f>
        <v>0</v>
      </c>
      <c r="Y438" s="24">
        <f t="shared" ref="Y438:Y444" si="89">IF(AC438=0,J438,0)</f>
        <v>0</v>
      </c>
      <c r="Z438" s="24">
        <f t="shared" ref="Z438:Z444" si="90">IF(AC438=15,J438,0)</f>
        <v>0</v>
      </c>
      <c r="AA438" s="24">
        <f t="shared" ref="AA438:AA444" si="91">IF(AC438=21,J438,0)</f>
        <v>0</v>
      </c>
      <c r="AC438" s="26">
        <v>21</v>
      </c>
      <c r="AD438" s="26">
        <f t="shared" ref="AD438:AD444" si="92">G438*0</f>
        <v>0</v>
      </c>
      <c r="AE438" s="26">
        <f t="shared" ref="AE438:AE444" si="93">G438*(1-0)</f>
        <v>0</v>
      </c>
      <c r="AL438" s="26">
        <f t="shared" ref="AL438:AL444" si="94">F438*AD438</f>
        <v>0</v>
      </c>
      <c r="AM438" s="26">
        <f t="shared" ref="AM438:AM444" si="95">F438*AE438</f>
        <v>0</v>
      </c>
      <c r="AN438" s="27" t="s">
        <v>1649</v>
      </c>
      <c r="AO438" s="27" t="s">
        <v>1659</v>
      </c>
      <c r="AP438" s="15" t="s">
        <v>1662</v>
      </c>
    </row>
    <row r="439" spans="1:42" x14ac:dyDescent="0.2">
      <c r="A439" s="23" t="s">
        <v>217</v>
      </c>
      <c r="B439" s="23" t="s">
        <v>1106</v>
      </c>
      <c r="C439" s="23" t="s">
        <v>1182</v>
      </c>
      <c r="D439" s="23" t="s">
        <v>1299</v>
      </c>
      <c r="E439" s="23" t="s">
        <v>1604</v>
      </c>
      <c r="F439" s="24">
        <v>1</v>
      </c>
      <c r="G439" s="24">
        <v>0</v>
      </c>
      <c r="H439" s="24">
        <f t="shared" si="84"/>
        <v>0</v>
      </c>
      <c r="I439" s="24">
        <f t="shared" si="85"/>
        <v>0</v>
      </c>
      <c r="J439" s="24">
        <f t="shared" si="86"/>
        <v>0</v>
      </c>
      <c r="K439" s="24">
        <v>5.1999999999999995E-4</v>
      </c>
      <c r="L439" s="24">
        <f t="shared" si="87"/>
        <v>5.1999999999999995E-4</v>
      </c>
      <c r="M439" s="25" t="s">
        <v>7</v>
      </c>
      <c r="N439" s="24">
        <f t="shared" si="88"/>
        <v>0</v>
      </c>
      <c r="Y439" s="24">
        <f t="shared" si="89"/>
        <v>0</v>
      </c>
      <c r="Z439" s="24">
        <f t="shared" si="90"/>
        <v>0</v>
      </c>
      <c r="AA439" s="24">
        <f t="shared" si="91"/>
        <v>0</v>
      </c>
      <c r="AC439" s="26">
        <v>21</v>
      </c>
      <c r="AD439" s="26">
        <f t="shared" si="92"/>
        <v>0</v>
      </c>
      <c r="AE439" s="26">
        <f t="shared" si="93"/>
        <v>0</v>
      </c>
      <c r="AL439" s="26">
        <f t="shared" si="94"/>
        <v>0</v>
      </c>
      <c r="AM439" s="26">
        <f t="shared" si="95"/>
        <v>0</v>
      </c>
      <c r="AN439" s="27" t="s">
        <v>1649</v>
      </c>
      <c r="AO439" s="27" t="s">
        <v>1659</v>
      </c>
      <c r="AP439" s="15" t="s">
        <v>1662</v>
      </c>
    </row>
    <row r="440" spans="1:42" x14ac:dyDescent="0.2">
      <c r="A440" s="23" t="s">
        <v>218</v>
      </c>
      <c r="B440" s="23" t="s">
        <v>1106</v>
      </c>
      <c r="C440" s="23" t="s">
        <v>1183</v>
      </c>
      <c r="D440" s="23" t="s">
        <v>1300</v>
      </c>
      <c r="E440" s="23" t="s">
        <v>1604</v>
      </c>
      <c r="F440" s="24">
        <v>1</v>
      </c>
      <c r="G440" s="24">
        <v>0</v>
      </c>
      <c r="H440" s="24">
        <f t="shared" si="84"/>
        <v>0</v>
      </c>
      <c r="I440" s="24">
        <f t="shared" si="85"/>
        <v>0</v>
      </c>
      <c r="J440" s="24">
        <f t="shared" si="86"/>
        <v>0</v>
      </c>
      <c r="K440" s="24">
        <v>2.2499999999999998E-3</v>
      </c>
      <c r="L440" s="24">
        <f t="shared" si="87"/>
        <v>2.2499999999999998E-3</v>
      </c>
      <c r="M440" s="25" t="s">
        <v>7</v>
      </c>
      <c r="N440" s="24">
        <f t="shared" si="88"/>
        <v>0</v>
      </c>
      <c r="Y440" s="24">
        <f t="shared" si="89"/>
        <v>0</v>
      </c>
      <c r="Z440" s="24">
        <f t="shared" si="90"/>
        <v>0</v>
      </c>
      <c r="AA440" s="24">
        <f t="shared" si="91"/>
        <v>0</v>
      </c>
      <c r="AC440" s="26">
        <v>21</v>
      </c>
      <c r="AD440" s="26">
        <f t="shared" si="92"/>
        <v>0</v>
      </c>
      <c r="AE440" s="26">
        <f t="shared" si="93"/>
        <v>0</v>
      </c>
      <c r="AL440" s="26">
        <f t="shared" si="94"/>
        <v>0</v>
      </c>
      <c r="AM440" s="26">
        <f t="shared" si="95"/>
        <v>0</v>
      </c>
      <c r="AN440" s="27" t="s">
        <v>1649</v>
      </c>
      <c r="AO440" s="27" t="s">
        <v>1659</v>
      </c>
      <c r="AP440" s="15" t="s">
        <v>1662</v>
      </c>
    </row>
    <row r="441" spans="1:42" x14ac:dyDescent="0.2">
      <c r="A441" s="23" t="s">
        <v>219</v>
      </c>
      <c r="B441" s="23" t="s">
        <v>1106</v>
      </c>
      <c r="C441" s="23" t="s">
        <v>1184</v>
      </c>
      <c r="D441" s="23" t="s">
        <v>1301</v>
      </c>
      <c r="E441" s="23" t="s">
        <v>1604</v>
      </c>
      <c r="F441" s="24">
        <v>1</v>
      </c>
      <c r="G441" s="24">
        <v>0</v>
      </c>
      <c r="H441" s="24">
        <f t="shared" si="84"/>
        <v>0</v>
      </c>
      <c r="I441" s="24">
        <f t="shared" si="85"/>
        <v>0</v>
      </c>
      <c r="J441" s="24">
        <f t="shared" si="86"/>
        <v>0</v>
      </c>
      <c r="K441" s="24">
        <v>1.933E-2</v>
      </c>
      <c r="L441" s="24">
        <f t="shared" si="87"/>
        <v>1.933E-2</v>
      </c>
      <c r="M441" s="25" t="s">
        <v>7</v>
      </c>
      <c r="N441" s="24">
        <f t="shared" si="88"/>
        <v>0</v>
      </c>
      <c r="Y441" s="24">
        <f t="shared" si="89"/>
        <v>0</v>
      </c>
      <c r="Z441" s="24">
        <f t="shared" si="90"/>
        <v>0</v>
      </c>
      <c r="AA441" s="24">
        <f t="shared" si="91"/>
        <v>0</v>
      </c>
      <c r="AC441" s="26">
        <v>21</v>
      </c>
      <c r="AD441" s="26">
        <f t="shared" si="92"/>
        <v>0</v>
      </c>
      <c r="AE441" s="26">
        <f t="shared" si="93"/>
        <v>0</v>
      </c>
      <c r="AL441" s="26">
        <f t="shared" si="94"/>
        <v>0</v>
      </c>
      <c r="AM441" s="26">
        <f t="shared" si="95"/>
        <v>0</v>
      </c>
      <c r="AN441" s="27" t="s">
        <v>1649</v>
      </c>
      <c r="AO441" s="27" t="s">
        <v>1659</v>
      </c>
      <c r="AP441" s="15" t="s">
        <v>1662</v>
      </c>
    </row>
    <row r="442" spans="1:42" x14ac:dyDescent="0.2">
      <c r="A442" s="23" t="s">
        <v>220</v>
      </c>
      <c r="B442" s="23" t="s">
        <v>1106</v>
      </c>
      <c r="C442" s="23" t="s">
        <v>1185</v>
      </c>
      <c r="D442" s="23" t="s">
        <v>1302</v>
      </c>
      <c r="E442" s="23" t="s">
        <v>1604</v>
      </c>
      <c r="F442" s="24">
        <v>1</v>
      </c>
      <c r="G442" s="24">
        <v>0</v>
      </c>
      <c r="H442" s="24">
        <f t="shared" si="84"/>
        <v>0</v>
      </c>
      <c r="I442" s="24">
        <f t="shared" si="85"/>
        <v>0</v>
      </c>
      <c r="J442" s="24">
        <f t="shared" si="86"/>
        <v>0</v>
      </c>
      <c r="K442" s="24">
        <v>1.56E-3</v>
      </c>
      <c r="L442" s="24">
        <f t="shared" si="87"/>
        <v>1.56E-3</v>
      </c>
      <c r="M442" s="25" t="s">
        <v>7</v>
      </c>
      <c r="N442" s="24">
        <f t="shared" si="88"/>
        <v>0</v>
      </c>
      <c r="Y442" s="24">
        <f t="shared" si="89"/>
        <v>0</v>
      </c>
      <c r="Z442" s="24">
        <f t="shared" si="90"/>
        <v>0</v>
      </c>
      <c r="AA442" s="24">
        <f t="shared" si="91"/>
        <v>0</v>
      </c>
      <c r="AC442" s="26">
        <v>21</v>
      </c>
      <c r="AD442" s="26">
        <f t="shared" si="92"/>
        <v>0</v>
      </c>
      <c r="AE442" s="26">
        <f t="shared" si="93"/>
        <v>0</v>
      </c>
      <c r="AL442" s="26">
        <f t="shared" si="94"/>
        <v>0</v>
      </c>
      <c r="AM442" s="26">
        <f t="shared" si="95"/>
        <v>0</v>
      </c>
      <c r="AN442" s="27" t="s">
        <v>1649</v>
      </c>
      <c r="AO442" s="27" t="s">
        <v>1659</v>
      </c>
      <c r="AP442" s="15" t="s">
        <v>1662</v>
      </c>
    </row>
    <row r="443" spans="1:42" x14ac:dyDescent="0.2">
      <c r="A443" s="23" t="s">
        <v>221</v>
      </c>
      <c r="B443" s="23" t="s">
        <v>1106</v>
      </c>
      <c r="C443" s="23" t="s">
        <v>1186</v>
      </c>
      <c r="D443" s="23" t="s">
        <v>1303</v>
      </c>
      <c r="E443" s="23" t="s">
        <v>1604</v>
      </c>
      <c r="F443" s="24">
        <v>1</v>
      </c>
      <c r="G443" s="24">
        <v>0</v>
      </c>
      <c r="H443" s="24">
        <f t="shared" si="84"/>
        <v>0</v>
      </c>
      <c r="I443" s="24">
        <f t="shared" si="85"/>
        <v>0</v>
      </c>
      <c r="J443" s="24">
        <f t="shared" si="86"/>
        <v>0</v>
      </c>
      <c r="K443" s="24">
        <v>1.9460000000000002E-2</v>
      </c>
      <c r="L443" s="24">
        <f t="shared" si="87"/>
        <v>1.9460000000000002E-2</v>
      </c>
      <c r="M443" s="25" t="s">
        <v>7</v>
      </c>
      <c r="N443" s="24">
        <f t="shared" si="88"/>
        <v>0</v>
      </c>
      <c r="Y443" s="24">
        <f t="shared" si="89"/>
        <v>0</v>
      </c>
      <c r="Z443" s="24">
        <f t="shared" si="90"/>
        <v>0</v>
      </c>
      <c r="AA443" s="24">
        <f t="shared" si="91"/>
        <v>0</v>
      </c>
      <c r="AC443" s="26">
        <v>21</v>
      </c>
      <c r="AD443" s="26">
        <f t="shared" si="92"/>
        <v>0</v>
      </c>
      <c r="AE443" s="26">
        <f t="shared" si="93"/>
        <v>0</v>
      </c>
      <c r="AL443" s="26">
        <f t="shared" si="94"/>
        <v>0</v>
      </c>
      <c r="AM443" s="26">
        <f t="shared" si="95"/>
        <v>0</v>
      </c>
      <c r="AN443" s="27" t="s">
        <v>1649</v>
      </c>
      <c r="AO443" s="27" t="s">
        <v>1659</v>
      </c>
      <c r="AP443" s="15" t="s">
        <v>1662</v>
      </c>
    </row>
    <row r="444" spans="1:42" x14ac:dyDescent="0.2">
      <c r="A444" s="23" t="s">
        <v>222</v>
      </c>
      <c r="B444" s="23" t="s">
        <v>1106</v>
      </c>
      <c r="C444" s="23" t="s">
        <v>1187</v>
      </c>
      <c r="D444" s="23" t="s">
        <v>1304</v>
      </c>
      <c r="E444" s="23" t="s">
        <v>1600</v>
      </c>
      <c r="F444" s="24">
        <v>18.100000000000001</v>
      </c>
      <c r="G444" s="24">
        <v>0</v>
      </c>
      <c r="H444" s="24">
        <f t="shared" si="84"/>
        <v>0</v>
      </c>
      <c r="I444" s="24">
        <f t="shared" si="85"/>
        <v>0</v>
      </c>
      <c r="J444" s="24">
        <f t="shared" si="86"/>
        <v>0</v>
      </c>
      <c r="K444" s="24">
        <v>6.8000000000000005E-2</v>
      </c>
      <c r="L444" s="24">
        <f t="shared" si="87"/>
        <v>1.2308000000000001</v>
      </c>
      <c r="M444" s="25" t="s">
        <v>7</v>
      </c>
      <c r="N444" s="24">
        <f t="shared" si="88"/>
        <v>0</v>
      </c>
      <c r="Y444" s="24">
        <f t="shared" si="89"/>
        <v>0</v>
      </c>
      <c r="Z444" s="24">
        <f t="shared" si="90"/>
        <v>0</v>
      </c>
      <c r="AA444" s="24">
        <f t="shared" si="91"/>
        <v>0</v>
      </c>
      <c r="AC444" s="26">
        <v>21</v>
      </c>
      <c r="AD444" s="26">
        <f t="shared" si="92"/>
        <v>0</v>
      </c>
      <c r="AE444" s="26">
        <f t="shared" si="93"/>
        <v>0</v>
      </c>
      <c r="AL444" s="26">
        <f t="shared" si="94"/>
        <v>0</v>
      </c>
      <c r="AM444" s="26">
        <f t="shared" si="95"/>
        <v>0</v>
      </c>
      <c r="AN444" s="27" t="s">
        <v>1649</v>
      </c>
      <c r="AO444" s="27" t="s">
        <v>1659</v>
      </c>
      <c r="AP444" s="15" t="s">
        <v>1662</v>
      </c>
    </row>
    <row r="445" spans="1:42" x14ac:dyDescent="0.2">
      <c r="A445" s="20"/>
      <c r="B445" s="21" t="s">
        <v>1106</v>
      </c>
      <c r="C445" s="21" t="s">
        <v>1188</v>
      </c>
      <c r="D445" s="42" t="s">
        <v>1305</v>
      </c>
      <c r="E445" s="43"/>
      <c r="F445" s="43"/>
      <c r="G445" s="43"/>
      <c r="H445" s="22">
        <f>SUM(H446:H446)</f>
        <v>0</v>
      </c>
      <c r="I445" s="22">
        <f>SUM(I446:I446)</f>
        <v>0</v>
      </c>
      <c r="J445" s="22">
        <f>H445+I445</f>
        <v>0</v>
      </c>
      <c r="K445" s="15"/>
      <c r="L445" s="22">
        <f>SUM(L446:L446)</f>
        <v>0</v>
      </c>
      <c r="O445" s="22">
        <f>IF(P445="PR",J445,SUM(N446:N446))</f>
        <v>0</v>
      </c>
      <c r="P445" s="15" t="s">
        <v>1628</v>
      </c>
      <c r="Q445" s="22">
        <f>IF(P445="HS",H445,0)</f>
        <v>0</v>
      </c>
      <c r="R445" s="22">
        <f>IF(P445="HS",I445-O445,0)</f>
        <v>0</v>
      </c>
      <c r="S445" s="22">
        <f>IF(P445="PS",H445,0)</f>
        <v>0</v>
      </c>
      <c r="T445" s="22">
        <f>IF(P445="PS",I445-O445,0)</f>
        <v>0</v>
      </c>
      <c r="U445" s="22">
        <f>IF(P445="MP",H445,0)</f>
        <v>0</v>
      </c>
      <c r="V445" s="22">
        <f>IF(P445="MP",I445-O445,0)</f>
        <v>0</v>
      </c>
      <c r="W445" s="22">
        <f>IF(P445="OM",H445,0)</f>
        <v>0</v>
      </c>
      <c r="X445" s="15" t="s">
        <v>1106</v>
      </c>
      <c r="AH445" s="22">
        <f>SUM(Y446:Y446)</f>
        <v>0</v>
      </c>
      <c r="AI445" s="22">
        <f>SUM(Z446:Z446)</f>
        <v>0</v>
      </c>
      <c r="AJ445" s="22">
        <f>SUM(AA446:AA446)</f>
        <v>0</v>
      </c>
    </row>
    <row r="446" spans="1:42" x14ac:dyDescent="0.2">
      <c r="A446" s="23" t="s">
        <v>223</v>
      </c>
      <c r="B446" s="23" t="s">
        <v>1106</v>
      </c>
      <c r="C446" s="23" t="s">
        <v>1189</v>
      </c>
      <c r="D446" s="23" t="s">
        <v>1306</v>
      </c>
      <c r="E446" s="23" t="s">
        <v>1602</v>
      </c>
      <c r="F446" s="24">
        <v>0.59</v>
      </c>
      <c r="G446" s="24">
        <v>0</v>
      </c>
      <c r="H446" s="24">
        <f>ROUND(F446*AD446,2)</f>
        <v>0</v>
      </c>
      <c r="I446" s="24">
        <f>J446-H446</f>
        <v>0</v>
      </c>
      <c r="J446" s="24">
        <f>ROUND(F446*G446,2)</f>
        <v>0</v>
      </c>
      <c r="K446" s="24">
        <v>0</v>
      </c>
      <c r="L446" s="24">
        <f>F446*K446</f>
        <v>0</v>
      </c>
      <c r="M446" s="25" t="s">
        <v>10</v>
      </c>
      <c r="N446" s="24">
        <f>IF(M446="5",I446,0)</f>
        <v>0</v>
      </c>
      <c r="Y446" s="24">
        <f>IF(AC446=0,J446,0)</f>
        <v>0</v>
      </c>
      <c r="Z446" s="24">
        <f>IF(AC446=15,J446,0)</f>
        <v>0</v>
      </c>
      <c r="AA446" s="24">
        <f>IF(AC446=21,J446,0)</f>
        <v>0</v>
      </c>
      <c r="AC446" s="26">
        <v>21</v>
      </c>
      <c r="AD446" s="26">
        <f>G446*0</f>
        <v>0</v>
      </c>
      <c r="AE446" s="26">
        <f>G446*(1-0)</f>
        <v>0</v>
      </c>
      <c r="AL446" s="26">
        <f>F446*AD446</f>
        <v>0</v>
      </c>
      <c r="AM446" s="26">
        <f>F446*AE446</f>
        <v>0</v>
      </c>
      <c r="AN446" s="27" t="s">
        <v>1650</v>
      </c>
      <c r="AO446" s="27" t="s">
        <v>1659</v>
      </c>
      <c r="AP446" s="15" t="s">
        <v>1662</v>
      </c>
    </row>
    <row r="447" spans="1:42" x14ac:dyDescent="0.2">
      <c r="D447" s="28" t="s">
        <v>1361</v>
      </c>
      <c r="F447" s="29">
        <v>0.59</v>
      </c>
    </row>
    <row r="448" spans="1:42" x14ac:dyDescent="0.2">
      <c r="A448" s="20"/>
      <c r="B448" s="21" t="s">
        <v>1106</v>
      </c>
      <c r="C448" s="21" t="s">
        <v>1190</v>
      </c>
      <c r="D448" s="42" t="s">
        <v>1308</v>
      </c>
      <c r="E448" s="43"/>
      <c r="F448" s="43"/>
      <c r="G448" s="43"/>
      <c r="H448" s="22">
        <f>SUM(H449:H449)</f>
        <v>0</v>
      </c>
      <c r="I448" s="22">
        <f>SUM(I449:I449)</f>
        <v>0</v>
      </c>
      <c r="J448" s="22">
        <f>H448+I448</f>
        <v>0</v>
      </c>
      <c r="K448" s="15"/>
      <c r="L448" s="22">
        <f>SUM(L449:L449)</f>
        <v>0</v>
      </c>
      <c r="O448" s="22">
        <f>IF(P448="PR",J448,SUM(N449:N449))</f>
        <v>0</v>
      </c>
      <c r="P448" s="15" t="s">
        <v>1629</v>
      </c>
      <c r="Q448" s="22">
        <f>IF(P448="HS",H448,0)</f>
        <v>0</v>
      </c>
      <c r="R448" s="22">
        <f>IF(P448="HS",I448-O448,0)</f>
        <v>0</v>
      </c>
      <c r="S448" s="22">
        <f>IF(P448="PS",H448,0)</f>
        <v>0</v>
      </c>
      <c r="T448" s="22">
        <f>IF(P448="PS",I448-O448,0)</f>
        <v>0</v>
      </c>
      <c r="U448" s="22">
        <f>IF(P448="MP",H448,0)</f>
        <v>0</v>
      </c>
      <c r="V448" s="22">
        <f>IF(P448="MP",I448-O448,0)</f>
        <v>0</v>
      </c>
      <c r="W448" s="22">
        <f>IF(P448="OM",H448,0)</f>
        <v>0</v>
      </c>
      <c r="X448" s="15" t="s">
        <v>1106</v>
      </c>
      <c r="AH448" s="22">
        <f>SUM(Y449:Y449)</f>
        <v>0</v>
      </c>
      <c r="AI448" s="22">
        <f>SUM(Z449:Z449)</f>
        <v>0</v>
      </c>
      <c r="AJ448" s="22">
        <f>SUM(AA449:AA449)</f>
        <v>0</v>
      </c>
    </row>
    <row r="449" spans="1:42" x14ac:dyDescent="0.2">
      <c r="A449" s="23" t="s">
        <v>224</v>
      </c>
      <c r="B449" s="23" t="s">
        <v>1106</v>
      </c>
      <c r="C449" s="23"/>
      <c r="D449" s="23" t="s">
        <v>1308</v>
      </c>
      <c r="E449" s="23"/>
      <c r="F449" s="24">
        <v>1</v>
      </c>
      <c r="G449" s="24">
        <v>0</v>
      </c>
      <c r="H449" s="24">
        <f>ROUND(F449*AD449,2)</f>
        <v>0</v>
      </c>
      <c r="I449" s="24">
        <f>J449-H449</f>
        <v>0</v>
      </c>
      <c r="J449" s="24">
        <f>ROUND(F449*G449,2)</f>
        <v>0</v>
      </c>
      <c r="K449" s="24">
        <v>0</v>
      </c>
      <c r="L449" s="24">
        <f>F449*K449</f>
        <v>0</v>
      </c>
      <c r="M449" s="25" t="s">
        <v>8</v>
      </c>
      <c r="N449" s="24">
        <f>IF(M449="5",I449,0)</f>
        <v>0</v>
      </c>
      <c r="Y449" s="24">
        <f>IF(AC449=0,J449,0)</f>
        <v>0</v>
      </c>
      <c r="Z449" s="24">
        <f>IF(AC449=15,J449,0)</f>
        <v>0</v>
      </c>
      <c r="AA449" s="24">
        <f>IF(AC449=21,J449,0)</f>
        <v>0</v>
      </c>
      <c r="AC449" s="26">
        <v>21</v>
      </c>
      <c r="AD449" s="26">
        <f>G449*0</f>
        <v>0</v>
      </c>
      <c r="AE449" s="26">
        <f>G449*(1-0)</f>
        <v>0</v>
      </c>
      <c r="AL449" s="26">
        <f>F449*AD449</f>
        <v>0</v>
      </c>
      <c r="AM449" s="26">
        <f>F449*AE449</f>
        <v>0</v>
      </c>
      <c r="AN449" s="27" t="s">
        <v>1651</v>
      </c>
      <c r="AO449" s="27" t="s">
        <v>1659</v>
      </c>
      <c r="AP449" s="15" t="s">
        <v>1662</v>
      </c>
    </row>
    <row r="450" spans="1:42" x14ac:dyDescent="0.2">
      <c r="A450" s="20"/>
      <c r="B450" s="21" t="s">
        <v>1106</v>
      </c>
      <c r="C450" s="21" t="s">
        <v>1191</v>
      </c>
      <c r="D450" s="42" t="s">
        <v>1309</v>
      </c>
      <c r="E450" s="43"/>
      <c r="F450" s="43"/>
      <c r="G450" s="43"/>
      <c r="H450" s="22">
        <f>SUM(H451:H456)</f>
        <v>0</v>
      </c>
      <c r="I450" s="22">
        <f>SUM(I451:I456)</f>
        <v>0</v>
      </c>
      <c r="J450" s="22">
        <f>H450+I450</f>
        <v>0</v>
      </c>
      <c r="K450" s="15"/>
      <c r="L450" s="22">
        <f>SUM(L451:L456)</f>
        <v>0</v>
      </c>
      <c r="O450" s="22">
        <f>IF(P450="PR",J450,SUM(N451:N456))</f>
        <v>0</v>
      </c>
      <c r="P450" s="15" t="s">
        <v>1628</v>
      </c>
      <c r="Q450" s="22">
        <f>IF(P450="HS",H450,0)</f>
        <v>0</v>
      </c>
      <c r="R450" s="22">
        <f>IF(P450="HS",I450-O450,0)</f>
        <v>0</v>
      </c>
      <c r="S450" s="22">
        <f>IF(P450="PS",H450,0)</f>
        <v>0</v>
      </c>
      <c r="T450" s="22">
        <f>IF(P450="PS",I450-O450,0)</f>
        <v>0</v>
      </c>
      <c r="U450" s="22">
        <f>IF(P450="MP",H450,0)</f>
        <v>0</v>
      </c>
      <c r="V450" s="22">
        <f>IF(P450="MP",I450-O450,0)</f>
        <v>0</v>
      </c>
      <c r="W450" s="22">
        <f>IF(P450="OM",H450,0)</f>
        <v>0</v>
      </c>
      <c r="X450" s="15" t="s">
        <v>1106</v>
      </c>
      <c r="AH450" s="22">
        <f>SUM(Y451:Y456)</f>
        <v>0</v>
      </c>
      <c r="AI450" s="22">
        <f>SUM(Z451:Z456)</f>
        <v>0</v>
      </c>
      <c r="AJ450" s="22">
        <f>SUM(AA451:AA456)</f>
        <v>0</v>
      </c>
    </row>
    <row r="451" spans="1:42" x14ac:dyDescent="0.2">
      <c r="A451" s="23" t="s">
        <v>225</v>
      </c>
      <c r="B451" s="23" t="s">
        <v>1106</v>
      </c>
      <c r="C451" s="23" t="s">
        <v>1192</v>
      </c>
      <c r="D451" s="23" t="s">
        <v>1310</v>
      </c>
      <c r="E451" s="23" t="s">
        <v>1602</v>
      </c>
      <c r="F451" s="24">
        <v>1.4</v>
      </c>
      <c r="G451" s="24">
        <v>0</v>
      </c>
      <c r="H451" s="24">
        <f t="shared" ref="H451:H456" si="96">ROUND(F451*AD451,2)</f>
        <v>0</v>
      </c>
      <c r="I451" s="24">
        <f t="shared" ref="I451:I456" si="97">J451-H451</f>
        <v>0</v>
      </c>
      <c r="J451" s="24">
        <f t="shared" ref="J451:J456" si="98">ROUND(F451*G451,2)</f>
        <v>0</v>
      </c>
      <c r="K451" s="24">
        <v>0</v>
      </c>
      <c r="L451" s="24">
        <f t="shared" ref="L451:L456" si="99">F451*K451</f>
        <v>0</v>
      </c>
      <c r="M451" s="25" t="s">
        <v>10</v>
      </c>
      <c r="N451" s="24">
        <f t="shared" ref="N451:N456" si="100">IF(M451="5",I451,0)</f>
        <v>0</v>
      </c>
      <c r="Y451" s="24">
        <f t="shared" ref="Y451:Y456" si="101">IF(AC451=0,J451,0)</f>
        <v>0</v>
      </c>
      <c r="Z451" s="24">
        <f t="shared" ref="Z451:Z456" si="102">IF(AC451=15,J451,0)</f>
        <v>0</v>
      </c>
      <c r="AA451" s="24">
        <f t="shared" ref="AA451:AA456" si="103">IF(AC451=21,J451,0)</f>
        <v>0</v>
      </c>
      <c r="AC451" s="26">
        <v>21</v>
      </c>
      <c r="AD451" s="26">
        <f t="shared" ref="AD451:AD456" si="104">G451*0</f>
        <v>0</v>
      </c>
      <c r="AE451" s="26">
        <f t="shared" ref="AE451:AE456" si="105">G451*(1-0)</f>
        <v>0</v>
      </c>
      <c r="AL451" s="26">
        <f t="shared" ref="AL451:AL456" si="106">F451*AD451</f>
        <v>0</v>
      </c>
      <c r="AM451" s="26">
        <f t="shared" ref="AM451:AM456" si="107">F451*AE451</f>
        <v>0</v>
      </c>
      <c r="AN451" s="27" t="s">
        <v>1652</v>
      </c>
      <c r="AO451" s="27" t="s">
        <v>1659</v>
      </c>
      <c r="AP451" s="15" t="s">
        <v>1662</v>
      </c>
    </row>
    <row r="452" spans="1:42" x14ac:dyDescent="0.2">
      <c r="A452" s="23" t="s">
        <v>226</v>
      </c>
      <c r="B452" s="23" t="s">
        <v>1106</v>
      </c>
      <c r="C452" s="23" t="s">
        <v>1193</v>
      </c>
      <c r="D452" s="23" t="s">
        <v>1311</v>
      </c>
      <c r="E452" s="23" t="s">
        <v>1602</v>
      </c>
      <c r="F452" s="24">
        <v>1.4</v>
      </c>
      <c r="G452" s="24">
        <v>0</v>
      </c>
      <c r="H452" s="24">
        <f t="shared" si="96"/>
        <v>0</v>
      </c>
      <c r="I452" s="24">
        <f t="shared" si="97"/>
        <v>0</v>
      </c>
      <c r="J452" s="24">
        <f t="shared" si="98"/>
        <v>0</v>
      </c>
      <c r="K452" s="24">
        <v>0</v>
      </c>
      <c r="L452" s="24">
        <f t="shared" si="99"/>
        <v>0</v>
      </c>
      <c r="M452" s="25" t="s">
        <v>10</v>
      </c>
      <c r="N452" s="24">
        <f t="shared" si="100"/>
        <v>0</v>
      </c>
      <c r="Y452" s="24">
        <f t="shared" si="101"/>
        <v>0</v>
      </c>
      <c r="Z452" s="24">
        <f t="shared" si="102"/>
        <v>0</v>
      </c>
      <c r="AA452" s="24">
        <f t="shared" si="103"/>
        <v>0</v>
      </c>
      <c r="AC452" s="26">
        <v>21</v>
      </c>
      <c r="AD452" s="26">
        <f t="shared" si="104"/>
        <v>0</v>
      </c>
      <c r="AE452" s="26">
        <f t="shared" si="105"/>
        <v>0</v>
      </c>
      <c r="AL452" s="26">
        <f t="shared" si="106"/>
        <v>0</v>
      </c>
      <c r="AM452" s="26">
        <f t="shared" si="107"/>
        <v>0</v>
      </c>
      <c r="AN452" s="27" t="s">
        <v>1652</v>
      </c>
      <c r="AO452" s="27" t="s">
        <v>1659</v>
      </c>
      <c r="AP452" s="15" t="s">
        <v>1662</v>
      </c>
    </row>
    <row r="453" spans="1:42" x14ac:dyDescent="0.2">
      <c r="A453" s="23" t="s">
        <v>227</v>
      </c>
      <c r="B453" s="23" t="s">
        <v>1106</v>
      </c>
      <c r="C453" s="23" t="s">
        <v>1194</v>
      </c>
      <c r="D453" s="23" t="s">
        <v>1312</v>
      </c>
      <c r="E453" s="23" t="s">
        <v>1602</v>
      </c>
      <c r="F453" s="24">
        <v>1.4</v>
      </c>
      <c r="G453" s="24">
        <v>0</v>
      </c>
      <c r="H453" s="24">
        <f t="shared" si="96"/>
        <v>0</v>
      </c>
      <c r="I453" s="24">
        <f t="shared" si="97"/>
        <v>0</v>
      </c>
      <c r="J453" s="24">
        <f t="shared" si="98"/>
        <v>0</v>
      </c>
      <c r="K453" s="24">
        <v>0</v>
      </c>
      <c r="L453" s="24">
        <f t="shared" si="99"/>
        <v>0</v>
      </c>
      <c r="M453" s="25" t="s">
        <v>10</v>
      </c>
      <c r="N453" s="24">
        <f t="shared" si="100"/>
        <v>0</v>
      </c>
      <c r="Y453" s="24">
        <f t="shared" si="101"/>
        <v>0</v>
      </c>
      <c r="Z453" s="24">
        <f t="shared" si="102"/>
        <v>0</v>
      </c>
      <c r="AA453" s="24">
        <f t="shared" si="103"/>
        <v>0</v>
      </c>
      <c r="AC453" s="26">
        <v>21</v>
      </c>
      <c r="AD453" s="26">
        <f t="shared" si="104"/>
        <v>0</v>
      </c>
      <c r="AE453" s="26">
        <f t="shared" si="105"/>
        <v>0</v>
      </c>
      <c r="AL453" s="26">
        <f t="shared" si="106"/>
        <v>0</v>
      </c>
      <c r="AM453" s="26">
        <f t="shared" si="107"/>
        <v>0</v>
      </c>
      <c r="AN453" s="27" t="s">
        <v>1652</v>
      </c>
      <c r="AO453" s="27" t="s">
        <v>1659</v>
      </c>
      <c r="AP453" s="15" t="s">
        <v>1662</v>
      </c>
    </row>
    <row r="454" spans="1:42" x14ac:dyDescent="0.2">
      <c r="A454" s="23" t="s">
        <v>228</v>
      </c>
      <c r="B454" s="23" t="s">
        <v>1106</v>
      </c>
      <c r="C454" s="23" t="s">
        <v>1195</v>
      </c>
      <c r="D454" s="23" t="s">
        <v>1313</v>
      </c>
      <c r="E454" s="23" t="s">
        <v>1602</v>
      </c>
      <c r="F454" s="24">
        <v>1.4</v>
      </c>
      <c r="G454" s="24">
        <v>0</v>
      </c>
      <c r="H454" s="24">
        <f t="shared" si="96"/>
        <v>0</v>
      </c>
      <c r="I454" s="24">
        <f t="shared" si="97"/>
        <v>0</v>
      </c>
      <c r="J454" s="24">
        <f t="shared" si="98"/>
        <v>0</v>
      </c>
      <c r="K454" s="24">
        <v>0</v>
      </c>
      <c r="L454" s="24">
        <f t="shared" si="99"/>
        <v>0</v>
      </c>
      <c r="M454" s="25" t="s">
        <v>10</v>
      </c>
      <c r="N454" s="24">
        <f t="shared" si="100"/>
        <v>0</v>
      </c>
      <c r="Y454" s="24">
        <f t="shared" si="101"/>
        <v>0</v>
      </c>
      <c r="Z454" s="24">
        <f t="shared" si="102"/>
        <v>0</v>
      </c>
      <c r="AA454" s="24">
        <f t="shared" si="103"/>
        <v>0</v>
      </c>
      <c r="AC454" s="26">
        <v>21</v>
      </c>
      <c r="AD454" s="26">
        <f t="shared" si="104"/>
        <v>0</v>
      </c>
      <c r="AE454" s="26">
        <f t="shared" si="105"/>
        <v>0</v>
      </c>
      <c r="AL454" s="26">
        <f t="shared" si="106"/>
        <v>0</v>
      </c>
      <c r="AM454" s="26">
        <f t="shared" si="107"/>
        <v>0</v>
      </c>
      <c r="AN454" s="27" t="s">
        <v>1652</v>
      </c>
      <c r="AO454" s="27" t="s">
        <v>1659</v>
      </c>
      <c r="AP454" s="15" t="s">
        <v>1662</v>
      </c>
    </row>
    <row r="455" spans="1:42" x14ac:dyDescent="0.2">
      <c r="A455" s="23" t="s">
        <v>229</v>
      </c>
      <c r="B455" s="23" t="s">
        <v>1106</v>
      </c>
      <c r="C455" s="23" t="s">
        <v>1196</v>
      </c>
      <c r="D455" s="23" t="s">
        <v>1314</v>
      </c>
      <c r="E455" s="23" t="s">
        <v>1602</v>
      </c>
      <c r="F455" s="24">
        <v>1.4</v>
      </c>
      <c r="G455" s="24">
        <v>0</v>
      </c>
      <c r="H455" s="24">
        <f t="shared" si="96"/>
        <v>0</v>
      </c>
      <c r="I455" s="24">
        <f t="shared" si="97"/>
        <v>0</v>
      </c>
      <c r="J455" s="24">
        <f t="shared" si="98"/>
        <v>0</v>
      </c>
      <c r="K455" s="24">
        <v>0</v>
      </c>
      <c r="L455" s="24">
        <f t="shared" si="99"/>
        <v>0</v>
      </c>
      <c r="M455" s="25" t="s">
        <v>10</v>
      </c>
      <c r="N455" s="24">
        <f t="shared" si="100"/>
        <v>0</v>
      </c>
      <c r="Y455" s="24">
        <f t="shared" si="101"/>
        <v>0</v>
      </c>
      <c r="Z455" s="24">
        <f t="shared" si="102"/>
        <v>0</v>
      </c>
      <c r="AA455" s="24">
        <f t="shared" si="103"/>
        <v>0</v>
      </c>
      <c r="AC455" s="26">
        <v>21</v>
      </c>
      <c r="AD455" s="26">
        <f t="shared" si="104"/>
        <v>0</v>
      </c>
      <c r="AE455" s="26">
        <f t="shared" si="105"/>
        <v>0</v>
      </c>
      <c r="AL455" s="26">
        <f t="shared" si="106"/>
        <v>0</v>
      </c>
      <c r="AM455" s="26">
        <f t="shared" si="107"/>
        <v>0</v>
      </c>
      <c r="AN455" s="27" t="s">
        <v>1652</v>
      </c>
      <c r="AO455" s="27" t="s">
        <v>1659</v>
      </c>
      <c r="AP455" s="15" t="s">
        <v>1662</v>
      </c>
    </row>
    <row r="456" spans="1:42" x14ac:dyDescent="0.2">
      <c r="A456" s="23" t="s">
        <v>230</v>
      </c>
      <c r="B456" s="23" t="s">
        <v>1106</v>
      </c>
      <c r="C456" s="23" t="s">
        <v>1197</v>
      </c>
      <c r="D456" s="23" t="s">
        <v>1315</v>
      </c>
      <c r="E456" s="23" t="s">
        <v>1602</v>
      </c>
      <c r="F456" s="24">
        <v>1.4</v>
      </c>
      <c r="G456" s="24">
        <v>0</v>
      </c>
      <c r="H456" s="24">
        <f t="shared" si="96"/>
        <v>0</v>
      </c>
      <c r="I456" s="24">
        <f t="shared" si="97"/>
        <v>0</v>
      </c>
      <c r="J456" s="24">
        <f t="shared" si="98"/>
        <v>0</v>
      </c>
      <c r="K456" s="24">
        <v>0</v>
      </c>
      <c r="L456" s="24">
        <f t="shared" si="99"/>
        <v>0</v>
      </c>
      <c r="M456" s="25" t="s">
        <v>10</v>
      </c>
      <c r="N456" s="24">
        <f t="shared" si="100"/>
        <v>0</v>
      </c>
      <c r="Y456" s="24">
        <f t="shared" si="101"/>
        <v>0</v>
      </c>
      <c r="Z456" s="24">
        <f t="shared" si="102"/>
        <v>0</v>
      </c>
      <c r="AA456" s="24">
        <f t="shared" si="103"/>
        <v>0</v>
      </c>
      <c r="AC456" s="26">
        <v>21</v>
      </c>
      <c r="AD456" s="26">
        <f t="shared" si="104"/>
        <v>0</v>
      </c>
      <c r="AE456" s="26">
        <f t="shared" si="105"/>
        <v>0</v>
      </c>
      <c r="AL456" s="26">
        <f t="shared" si="106"/>
        <v>0</v>
      </c>
      <c r="AM456" s="26">
        <f t="shared" si="107"/>
        <v>0</v>
      </c>
      <c r="AN456" s="27" t="s">
        <v>1652</v>
      </c>
      <c r="AO456" s="27" t="s">
        <v>1659</v>
      </c>
      <c r="AP456" s="15" t="s">
        <v>1662</v>
      </c>
    </row>
    <row r="457" spans="1:42" x14ac:dyDescent="0.2">
      <c r="A457" s="20"/>
      <c r="B457" s="21" t="s">
        <v>1107</v>
      </c>
      <c r="C457" s="21"/>
      <c r="D457" s="42" t="s">
        <v>1362</v>
      </c>
      <c r="E457" s="43"/>
      <c r="F457" s="43"/>
      <c r="G457" s="43"/>
      <c r="H457" s="22">
        <f>H458+H463+H466+H469+H480+H493+H496+H526+H535+H559+H564+H575+H582+H590+H593+H595</f>
        <v>0</v>
      </c>
      <c r="I457" s="22">
        <f>I458+I463+I466+I469+I480+I493+I496+I526+I535+I559+I564+I575+I582+I590+I593+I595</f>
        <v>0</v>
      </c>
      <c r="J457" s="22">
        <f>H457+I457</f>
        <v>0</v>
      </c>
      <c r="K457" s="15"/>
      <c r="L457" s="22">
        <f>L458+L463+L466+L469+L480+L493+L496+L526+L535+L559+L564+L575+L582+L590+L593+L595</f>
        <v>2.5047524000000001</v>
      </c>
    </row>
    <row r="458" spans="1:42" x14ac:dyDescent="0.2">
      <c r="A458" s="20"/>
      <c r="B458" s="21" t="s">
        <v>1107</v>
      </c>
      <c r="C458" s="21" t="s">
        <v>37</v>
      </c>
      <c r="D458" s="42" t="s">
        <v>1214</v>
      </c>
      <c r="E458" s="43"/>
      <c r="F458" s="43"/>
      <c r="G458" s="43"/>
      <c r="H458" s="22">
        <f>SUM(H459:H462)</f>
        <v>0</v>
      </c>
      <c r="I458" s="22">
        <f>SUM(I459:I462)</f>
        <v>0</v>
      </c>
      <c r="J458" s="22">
        <f>H458+I458</f>
        <v>0</v>
      </c>
      <c r="K458" s="15"/>
      <c r="L458" s="22">
        <f>SUM(L459:L462)</f>
        <v>6.1462200000000002E-2</v>
      </c>
      <c r="O458" s="22">
        <f>IF(P458="PR",J458,SUM(N459:N462))</f>
        <v>0</v>
      </c>
      <c r="P458" s="15" t="s">
        <v>1626</v>
      </c>
      <c r="Q458" s="22">
        <f>IF(P458="HS",H458,0)</f>
        <v>0</v>
      </c>
      <c r="R458" s="22">
        <f>IF(P458="HS",I458-O458,0)</f>
        <v>0</v>
      </c>
      <c r="S458" s="22">
        <f>IF(P458="PS",H458,0)</f>
        <v>0</v>
      </c>
      <c r="T458" s="22">
        <f>IF(P458="PS",I458-O458,0)</f>
        <v>0</v>
      </c>
      <c r="U458" s="22">
        <f>IF(P458="MP",H458,0)</f>
        <v>0</v>
      </c>
      <c r="V458" s="22">
        <f>IF(P458="MP",I458-O458,0)</f>
        <v>0</v>
      </c>
      <c r="W458" s="22">
        <f>IF(P458="OM",H458,0)</f>
        <v>0</v>
      </c>
      <c r="X458" s="15" t="s">
        <v>1107</v>
      </c>
      <c r="AH458" s="22">
        <f>SUM(Y459:Y462)</f>
        <v>0</v>
      </c>
      <c r="AI458" s="22">
        <f>SUM(Z459:Z462)</f>
        <v>0</v>
      </c>
      <c r="AJ458" s="22">
        <f>SUM(AA459:AA462)</f>
        <v>0</v>
      </c>
    </row>
    <row r="459" spans="1:42" x14ac:dyDescent="0.2">
      <c r="A459" s="23" t="s">
        <v>231</v>
      </c>
      <c r="B459" s="23" t="s">
        <v>1107</v>
      </c>
      <c r="C459" s="23" t="s">
        <v>1120</v>
      </c>
      <c r="D459" s="23" t="s">
        <v>1675</v>
      </c>
      <c r="E459" s="23" t="s">
        <v>1599</v>
      </c>
      <c r="F459" s="24">
        <v>0.02</v>
      </c>
      <c r="G459" s="24">
        <v>0</v>
      </c>
      <c r="H459" s="24">
        <f>ROUND(F459*AD459,2)</f>
        <v>0</v>
      </c>
      <c r="I459" s="24">
        <f>J459-H459</f>
        <v>0</v>
      </c>
      <c r="J459" s="24">
        <f>ROUND(F459*G459,2)</f>
        <v>0</v>
      </c>
      <c r="K459" s="24">
        <v>2.53999</v>
      </c>
      <c r="L459" s="24">
        <f>F459*K459</f>
        <v>5.0799799999999999E-2</v>
      </c>
      <c r="M459" s="25" t="s">
        <v>7</v>
      </c>
      <c r="N459" s="24">
        <f>IF(M459="5",I459,0)</f>
        <v>0</v>
      </c>
      <c r="Y459" s="24">
        <f>IF(AC459=0,J459,0)</f>
        <v>0</v>
      </c>
      <c r="Z459" s="24">
        <f>IF(AC459=15,J459,0)</f>
        <v>0</v>
      </c>
      <c r="AA459" s="24">
        <f>IF(AC459=21,J459,0)</f>
        <v>0</v>
      </c>
      <c r="AC459" s="26">
        <v>21</v>
      </c>
      <c r="AD459" s="26">
        <f>G459*0.813362397820164</f>
        <v>0</v>
      </c>
      <c r="AE459" s="26">
        <f>G459*(1-0.813362397820164)</f>
        <v>0</v>
      </c>
      <c r="AL459" s="26">
        <f>F459*AD459</f>
        <v>0</v>
      </c>
      <c r="AM459" s="26">
        <f>F459*AE459</f>
        <v>0</v>
      </c>
      <c r="AN459" s="27" t="s">
        <v>1637</v>
      </c>
      <c r="AO459" s="27" t="s">
        <v>1653</v>
      </c>
      <c r="AP459" s="15" t="s">
        <v>1663</v>
      </c>
    </row>
    <row r="460" spans="1:42" x14ac:dyDescent="0.2">
      <c r="D460" s="28" t="s">
        <v>1215</v>
      </c>
      <c r="F460" s="29">
        <v>0.02</v>
      </c>
    </row>
    <row r="461" spans="1:42" x14ac:dyDescent="0.2">
      <c r="A461" s="23" t="s">
        <v>232</v>
      </c>
      <c r="B461" s="23" t="s">
        <v>1107</v>
      </c>
      <c r="C461" s="23" t="s">
        <v>1121</v>
      </c>
      <c r="D461" s="23" t="s">
        <v>1216</v>
      </c>
      <c r="E461" s="23" t="s">
        <v>1600</v>
      </c>
      <c r="F461" s="24">
        <v>0.28000000000000003</v>
      </c>
      <c r="G461" s="24">
        <v>0</v>
      </c>
      <c r="H461" s="24">
        <f>ROUND(F461*AD461,2)</f>
        <v>0</v>
      </c>
      <c r="I461" s="24">
        <f>J461-H461</f>
        <v>0</v>
      </c>
      <c r="J461" s="24">
        <f>ROUND(F461*G461,2)</f>
        <v>0</v>
      </c>
      <c r="K461" s="24">
        <v>3.8080000000000003E-2</v>
      </c>
      <c r="L461" s="24">
        <f>F461*K461</f>
        <v>1.0662400000000002E-2</v>
      </c>
      <c r="M461" s="25" t="s">
        <v>7</v>
      </c>
      <c r="N461" s="24">
        <f>IF(M461="5",I461,0)</f>
        <v>0</v>
      </c>
      <c r="Y461" s="24">
        <f>IF(AC461=0,J461,0)</f>
        <v>0</v>
      </c>
      <c r="Z461" s="24">
        <f>IF(AC461=15,J461,0)</f>
        <v>0</v>
      </c>
      <c r="AA461" s="24">
        <f>IF(AC461=21,J461,0)</f>
        <v>0</v>
      </c>
      <c r="AC461" s="26">
        <v>21</v>
      </c>
      <c r="AD461" s="26">
        <f>G461*0.555284552845528</f>
        <v>0</v>
      </c>
      <c r="AE461" s="26">
        <f>G461*(1-0.555284552845528)</f>
        <v>0</v>
      </c>
      <c r="AL461" s="26">
        <f>F461*AD461</f>
        <v>0</v>
      </c>
      <c r="AM461" s="26">
        <f>F461*AE461</f>
        <v>0</v>
      </c>
      <c r="AN461" s="27" t="s">
        <v>1637</v>
      </c>
      <c r="AO461" s="27" t="s">
        <v>1653</v>
      </c>
      <c r="AP461" s="15" t="s">
        <v>1663</v>
      </c>
    </row>
    <row r="462" spans="1:42" x14ac:dyDescent="0.2">
      <c r="D462" s="28" t="s">
        <v>1217</v>
      </c>
      <c r="F462" s="29">
        <v>0.28000000000000003</v>
      </c>
    </row>
    <row r="463" spans="1:42" x14ac:dyDescent="0.2">
      <c r="A463" s="20"/>
      <c r="B463" s="21" t="s">
        <v>1107</v>
      </c>
      <c r="C463" s="21" t="s">
        <v>38</v>
      </c>
      <c r="D463" s="42" t="s">
        <v>1218</v>
      </c>
      <c r="E463" s="43"/>
      <c r="F463" s="43"/>
      <c r="G463" s="43"/>
      <c r="H463" s="22">
        <f>SUM(H464:H465)</f>
        <v>0</v>
      </c>
      <c r="I463" s="22">
        <f>SUM(I464:I465)</f>
        <v>0</v>
      </c>
      <c r="J463" s="22">
        <f>H463+I463</f>
        <v>0</v>
      </c>
      <c r="K463" s="15"/>
      <c r="L463" s="22">
        <f>SUM(L464:L465)</f>
        <v>0.12659999999999999</v>
      </c>
      <c r="O463" s="22">
        <f>IF(P463="PR",J463,SUM(N464:N465))</f>
        <v>0</v>
      </c>
      <c r="P463" s="15" t="s">
        <v>1626</v>
      </c>
      <c r="Q463" s="22">
        <f>IF(P463="HS",H463,0)</f>
        <v>0</v>
      </c>
      <c r="R463" s="22">
        <f>IF(P463="HS",I463-O463,0)</f>
        <v>0</v>
      </c>
      <c r="S463" s="22">
        <f>IF(P463="PS",H463,0)</f>
        <v>0</v>
      </c>
      <c r="T463" s="22">
        <f>IF(P463="PS",I463-O463,0)</f>
        <v>0</v>
      </c>
      <c r="U463" s="22">
        <f>IF(P463="MP",H463,0)</f>
        <v>0</v>
      </c>
      <c r="V463" s="22">
        <f>IF(P463="MP",I463-O463,0)</f>
        <v>0</v>
      </c>
      <c r="W463" s="22">
        <f>IF(P463="OM",H463,0)</f>
        <v>0</v>
      </c>
      <c r="X463" s="15" t="s">
        <v>1107</v>
      </c>
      <c r="AH463" s="22">
        <f>SUM(Y464:Y465)</f>
        <v>0</v>
      </c>
      <c r="AI463" s="22">
        <f>SUM(Z464:Z465)</f>
        <v>0</v>
      </c>
      <c r="AJ463" s="22">
        <f>SUM(AA464:AA465)</f>
        <v>0</v>
      </c>
    </row>
    <row r="464" spans="1:42" x14ac:dyDescent="0.2">
      <c r="A464" s="23" t="s">
        <v>233</v>
      </c>
      <c r="B464" s="23" t="s">
        <v>1107</v>
      </c>
      <c r="C464" s="23" t="s">
        <v>1122</v>
      </c>
      <c r="D464" s="23" t="s">
        <v>1708</v>
      </c>
      <c r="E464" s="23" t="s">
        <v>1600</v>
      </c>
      <c r="F464" s="24">
        <v>1.2</v>
      </c>
      <c r="G464" s="24">
        <v>0</v>
      </c>
      <c r="H464" s="24">
        <f>ROUND(F464*AD464,2)</f>
        <v>0</v>
      </c>
      <c r="I464" s="24">
        <f>J464-H464</f>
        <v>0</v>
      </c>
      <c r="J464" s="24">
        <f>ROUND(F464*G464,2)</f>
        <v>0</v>
      </c>
      <c r="K464" s="24">
        <v>0.1055</v>
      </c>
      <c r="L464" s="24">
        <f>F464*K464</f>
        <v>0.12659999999999999</v>
      </c>
      <c r="M464" s="25" t="s">
        <v>7</v>
      </c>
      <c r="N464" s="24">
        <f>IF(M464="5",I464,0)</f>
        <v>0</v>
      </c>
      <c r="Y464" s="24">
        <f>IF(AC464=0,J464,0)</f>
        <v>0</v>
      </c>
      <c r="Z464" s="24">
        <f>IF(AC464=15,J464,0)</f>
        <v>0</v>
      </c>
      <c r="AA464" s="24">
        <f>IF(AC464=21,J464,0)</f>
        <v>0</v>
      </c>
      <c r="AC464" s="26">
        <v>21</v>
      </c>
      <c r="AD464" s="26">
        <f>G464*0.853314527503526</f>
        <v>0</v>
      </c>
      <c r="AE464" s="26">
        <f>G464*(1-0.853314527503526)</f>
        <v>0</v>
      </c>
      <c r="AL464" s="26">
        <f>F464*AD464</f>
        <v>0</v>
      </c>
      <c r="AM464" s="26">
        <f>F464*AE464</f>
        <v>0</v>
      </c>
      <c r="AN464" s="27" t="s">
        <v>1638</v>
      </c>
      <c r="AO464" s="27" t="s">
        <v>1653</v>
      </c>
      <c r="AP464" s="15" t="s">
        <v>1663</v>
      </c>
    </row>
    <row r="465" spans="1:42" x14ac:dyDescent="0.2">
      <c r="D465" s="28" t="s">
        <v>1219</v>
      </c>
      <c r="F465" s="29">
        <v>1.2</v>
      </c>
    </row>
    <row r="466" spans="1:42" x14ac:dyDescent="0.2">
      <c r="A466" s="20"/>
      <c r="B466" s="21" t="s">
        <v>1107</v>
      </c>
      <c r="C466" s="21" t="s">
        <v>41</v>
      </c>
      <c r="D466" s="42" t="s">
        <v>1220</v>
      </c>
      <c r="E466" s="43"/>
      <c r="F466" s="43"/>
      <c r="G466" s="43"/>
      <c r="H466" s="22">
        <f>SUM(H467:H467)</f>
        <v>0</v>
      </c>
      <c r="I466" s="22">
        <f>SUM(I467:I467)</f>
        <v>0</v>
      </c>
      <c r="J466" s="22">
        <f>H466+I466</f>
        <v>0</v>
      </c>
      <c r="K466" s="15"/>
      <c r="L466" s="22">
        <f>SUM(L467:L467)</f>
        <v>7.198199999999999E-2</v>
      </c>
      <c r="O466" s="22">
        <f>IF(P466="PR",J466,SUM(N467:N467))</f>
        <v>0</v>
      </c>
      <c r="P466" s="15" t="s">
        <v>1626</v>
      </c>
      <c r="Q466" s="22">
        <f>IF(P466="HS",H466,0)</f>
        <v>0</v>
      </c>
      <c r="R466" s="22">
        <f>IF(P466="HS",I466-O466,0)</f>
        <v>0</v>
      </c>
      <c r="S466" s="22">
        <f>IF(P466="PS",H466,0)</f>
        <v>0</v>
      </c>
      <c r="T466" s="22">
        <f>IF(P466="PS",I466-O466,0)</f>
        <v>0</v>
      </c>
      <c r="U466" s="22">
        <f>IF(P466="MP",H466,0)</f>
        <v>0</v>
      </c>
      <c r="V466" s="22">
        <f>IF(P466="MP",I466-O466,0)</f>
        <v>0</v>
      </c>
      <c r="W466" s="22">
        <f>IF(P466="OM",H466,0)</f>
        <v>0</v>
      </c>
      <c r="X466" s="15" t="s">
        <v>1107</v>
      </c>
      <c r="AH466" s="22">
        <f>SUM(Y467:Y467)</f>
        <v>0</v>
      </c>
      <c r="AI466" s="22">
        <f>SUM(Z467:Z467)</f>
        <v>0</v>
      </c>
      <c r="AJ466" s="22">
        <f>SUM(AA467:AA467)</f>
        <v>0</v>
      </c>
    </row>
    <row r="467" spans="1:42" x14ac:dyDescent="0.2">
      <c r="A467" s="23" t="s">
        <v>234</v>
      </c>
      <c r="B467" s="23" t="s">
        <v>1107</v>
      </c>
      <c r="C467" s="23" t="s">
        <v>1123</v>
      </c>
      <c r="D467" s="23" t="s">
        <v>1221</v>
      </c>
      <c r="E467" s="23" t="s">
        <v>1600</v>
      </c>
      <c r="F467" s="24">
        <v>3.87</v>
      </c>
      <c r="G467" s="24">
        <v>0</v>
      </c>
      <c r="H467" s="24">
        <f>ROUND(F467*AD467,2)</f>
        <v>0</v>
      </c>
      <c r="I467" s="24">
        <f>J467-H467</f>
        <v>0</v>
      </c>
      <c r="J467" s="24">
        <f>ROUND(F467*G467,2)</f>
        <v>0</v>
      </c>
      <c r="K467" s="24">
        <v>1.8599999999999998E-2</v>
      </c>
      <c r="L467" s="24">
        <f>F467*K467</f>
        <v>7.198199999999999E-2</v>
      </c>
      <c r="M467" s="25" t="s">
        <v>7</v>
      </c>
      <c r="N467" s="24">
        <f>IF(M467="5",I467,0)</f>
        <v>0</v>
      </c>
      <c r="Y467" s="24">
        <f>IF(AC467=0,J467,0)</f>
        <v>0</v>
      </c>
      <c r="Z467" s="24">
        <f>IF(AC467=15,J467,0)</f>
        <v>0</v>
      </c>
      <c r="AA467" s="24">
        <f>IF(AC467=21,J467,0)</f>
        <v>0</v>
      </c>
      <c r="AC467" s="26">
        <v>21</v>
      </c>
      <c r="AD467" s="26">
        <f>G467*0.563277249451353</f>
        <v>0</v>
      </c>
      <c r="AE467" s="26">
        <f>G467*(1-0.563277249451353)</f>
        <v>0</v>
      </c>
      <c r="AL467" s="26">
        <f>F467*AD467</f>
        <v>0</v>
      </c>
      <c r="AM467" s="26">
        <f>F467*AE467</f>
        <v>0</v>
      </c>
      <c r="AN467" s="27" t="s">
        <v>1639</v>
      </c>
      <c r="AO467" s="27" t="s">
        <v>1653</v>
      </c>
      <c r="AP467" s="15" t="s">
        <v>1663</v>
      </c>
    </row>
    <row r="468" spans="1:42" x14ac:dyDescent="0.2">
      <c r="D468" s="28" t="s">
        <v>1363</v>
      </c>
      <c r="F468" s="29">
        <v>3.87</v>
      </c>
    </row>
    <row r="469" spans="1:42" x14ac:dyDescent="0.2">
      <c r="A469" s="20"/>
      <c r="B469" s="21" t="s">
        <v>1107</v>
      </c>
      <c r="C469" s="21" t="s">
        <v>66</v>
      </c>
      <c r="D469" s="42" t="s">
        <v>1223</v>
      </c>
      <c r="E469" s="43"/>
      <c r="F469" s="43"/>
      <c r="G469" s="43"/>
      <c r="H469" s="22">
        <f>SUM(H470:H478)</f>
        <v>0</v>
      </c>
      <c r="I469" s="22">
        <f>SUM(I470:I478)</f>
        <v>0</v>
      </c>
      <c r="J469" s="22">
        <f>H469+I469</f>
        <v>0</v>
      </c>
      <c r="K469" s="15"/>
      <c r="L469" s="22">
        <f>SUM(L470:L478)</f>
        <v>0.36927599999999999</v>
      </c>
      <c r="O469" s="22">
        <f>IF(P469="PR",J469,SUM(N470:N478))</f>
        <v>0</v>
      </c>
      <c r="P469" s="15" t="s">
        <v>1626</v>
      </c>
      <c r="Q469" s="22">
        <f>IF(P469="HS",H469,0)</f>
        <v>0</v>
      </c>
      <c r="R469" s="22">
        <f>IF(P469="HS",I469-O469,0)</f>
        <v>0</v>
      </c>
      <c r="S469" s="22">
        <f>IF(P469="PS",H469,0)</f>
        <v>0</v>
      </c>
      <c r="T469" s="22">
        <f>IF(P469="PS",I469-O469,0)</f>
        <v>0</v>
      </c>
      <c r="U469" s="22">
        <f>IF(P469="MP",H469,0)</f>
        <v>0</v>
      </c>
      <c r="V469" s="22">
        <f>IF(P469="MP",I469-O469,0)</f>
        <v>0</v>
      </c>
      <c r="W469" s="22">
        <f>IF(P469="OM",H469,0)</f>
        <v>0</v>
      </c>
      <c r="X469" s="15" t="s">
        <v>1107</v>
      </c>
      <c r="AH469" s="22">
        <f>SUM(Y470:Y478)</f>
        <v>0</v>
      </c>
      <c r="AI469" s="22">
        <f>SUM(Z470:Z478)</f>
        <v>0</v>
      </c>
      <c r="AJ469" s="22">
        <f>SUM(AA470:AA478)</f>
        <v>0</v>
      </c>
    </row>
    <row r="470" spans="1:42" x14ac:dyDescent="0.2">
      <c r="A470" s="23" t="s">
        <v>235</v>
      </c>
      <c r="B470" s="23" t="s">
        <v>1107</v>
      </c>
      <c r="C470" s="23" t="s">
        <v>1124</v>
      </c>
      <c r="D470" s="23" t="s">
        <v>1676</v>
      </c>
      <c r="E470" s="23" t="s">
        <v>1599</v>
      </c>
      <c r="F470" s="24">
        <v>0.09</v>
      </c>
      <c r="G470" s="24">
        <v>0</v>
      </c>
      <c r="H470" s="24">
        <f>ROUND(F470*AD470,2)</f>
        <v>0</v>
      </c>
      <c r="I470" s="24">
        <f>J470-H470</f>
        <v>0</v>
      </c>
      <c r="J470" s="24">
        <f>ROUND(F470*G470,2)</f>
        <v>0</v>
      </c>
      <c r="K470" s="24">
        <v>2.5249999999999999</v>
      </c>
      <c r="L470" s="24">
        <f>F470*K470</f>
        <v>0.22724999999999998</v>
      </c>
      <c r="M470" s="25" t="s">
        <v>7</v>
      </c>
      <c r="N470" s="24">
        <f>IF(M470="5",I470,0)</f>
        <v>0</v>
      </c>
      <c r="Y470" s="24">
        <f>IF(AC470=0,J470,0)</f>
        <v>0</v>
      </c>
      <c r="Z470" s="24">
        <f>IF(AC470=15,J470,0)</f>
        <v>0</v>
      </c>
      <c r="AA470" s="24">
        <f>IF(AC470=21,J470,0)</f>
        <v>0</v>
      </c>
      <c r="AC470" s="26">
        <v>21</v>
      </c>
      <c r="AD470" s="26">
        <f>G470*0.859082802547771</f>
        <v>0</v>
      </c>
      <c r="AE470" s="26">
        <f>G470*(1-0.859082802547771)</f>
        <v>0</v>
      </c>
      <c r="AL470" s="26">
        <f>F470*AD470</f>
        <v>0</v>
      </c>
      <c r="AM470" s="26">
        <f>F470*AE470</f>
        <v>0</v>
      </c>
      <c r="AN470" s="27" t="s">
        <v>1640</v>
      </c>
      <c r="AO470" s="27" t="s">
        <v>1654</v>
      </c>
      <c r="AP470" s="15" t="s">
        <v>1663</v>
      </c>
    </row>
    <row r="471" spans="1:42" x14ac:dyDescent="0.2">
      <c r="D471" s="28" t="s">
        <v>1332</v>
      </c>
      <c r="F471" s="29">
        <v>0.09</v>
      </c>
    </row>
    <row r="472" spans="1:42" x14ac:dyDescent="0.2">
      <c r="A472" s="23" t="s">
        <v>236</v>
      </c>
      <c r="B472" s="23" t="s">
        <v>1107</v>
      </c>
      <c r="C472" s="23" t="s">
        <v>1125</v>
      </c>
      <c r="D472" s="23" t="s">
        <v>1225</v>
      </c>
      <c r="E472" s="23" t="s">
        <v>1600</v>
      </c>
      <c r="F472" s="24">
        <v>0.11</v>
      </c>
      <c r="G472" s="24">
        <v>0</v>
      </c>
      <c r="H472" s="24">
        <f>ROUND(F472*AD472,2)</f>
        <v>0</v>
      </c>
      <c r="I472" s="24">
        <f>J472-H472</f>
        <v>0</v>
      </c>
      <c r="J472" s="24">
        <f>ROUND(F472*G472,2)</f>
        <v>0</v>
      </c>
      <c r="K472" s="24">
        <v>1.41E-2</v>
      </c>
      <c r="L472" s="24">
        <f>F472*K472</f>
        <v>1.5510000000000001E-3</v>
      </c>
      <c r="M472" s="25" t="s">
        <v>7</v>
      </c>
      <c r="N472" s="24">
        <f>IF(M472="5",I472,0)</f>
        <v>0</v>
      </c>
      <c r="Y472" s="24">
        <f>IF(AC472=0,J472,0)</f>
        <v>0</v>
      </c>
      <c r="Z472" s="24">
        <f>IF(AC472=15,J472,0)</f>
        <v>0</v>
      </c>
      <c r="AA472" s="24">
        <f>IF(AC472=21,J472,0)</f>
        <v>0</v>
      </c>
      <c r="AC472" s="26">
        <v>21</v>
      </c>
      <c r="AD472" s="26">
        <f>G472*0.637948717948718</f>
        <v>0</v>
      </c>
      <c r="AE472" s="26">
        <f>G472*(1-0.637948717948718)</f>
        <v>0</v>
      </c>
      <c r="AL472" s="26">
        <f>F472*AD472</f>
        <v>0</v>
      </c>
      <c r="AM472" s="26">
        <f>F472*AE472</f>
        <v>0</v>
      </c>
      <c r="AN472" s="27" t="s">
        <v>1640</v>
      </c>
      <c r="AO472" s="27" t="s">
        <v>1654</v>
      </c>
      <c r="AP472" s="15" t="s">
        <v>1663</v>
      </c>
    </row>
    <row r="473" spans="1:42" x14ac:dyDescent="0.2">
      <c r="D473" s="28" t="s">
        <v>1333</v>
      </c>
      <c r="F473" s="29">
        <v>0.11</v>
      </c>
    </row>
    <row r="474" spans="1:42" x14ac:dyDescent="0.2">
      <c r="A474" s="23" t="s">
        <v>237</v>
      </c>
      <c r="B474" s="23" t="s">
        <v>1107</v>
      </c>
      <c r="C474" s="23" t="s">
        <v>1126</v>
      </c>
      <c r="D474" s="23" t="s">
        <v>1227</v>
      </c>
      <c r="E474" s="23" t="s">
        <v>1600</v>
      </c>
      <c r="F474" s="24">
        <v>0.11</v>
      </c>
      <c r="G474" s="24">
        <v>0</v>
      </c>
      <c r="H474" s="24">
        <f>ROUND(F474*AD474,2)</f>
        <v>0</v>
      </c>
      <c r="I474" s="24">
        <f>J474-H474</f>
        <v>0</v>
      </c>
      <c r="J474" s="24">
        <f>ROUND(F474*G474,2)</f>
        <v>0</v>
      </c>
      <c r="K474" s="24">
        <v>0</v>
      </c>
      <c r="L474" s="24">
        <f>F474*K474</f>
        <v>0</v>
      </c>
      <c r="M474" s="25" t="s">
        <v>7</v>
      </c>
      <c r="N474" s="24">
        <f>IF(M474="5",I474,0)</f>
        <v>0</v>
      </c>
      <c r="Y474" s="24">
        <f>IF(AC474=0,J474,0)</f>
        <v>0</v>
      </c>
      <c r="Z474" s="24">
        <f>IF(AC474=15,J474,0)</f>
        <v>0</v>
      </c>
      <c r="AA474" s="24">
        <f>IF(AC474=21,J474,0)</f>
        <v>0</v>
      </c>
      <c r="AC474" s="26">
        <v>21</v>
      </c>
      <c r="AD474" s="26">
        <f>G474*0</f>
        <v>0</v>
      </c>
      <c r="AE474" s="26">
        <f>G474*(1-0)</f>
        <v>0</v>
      </c>
      <c r="AL474" s="26">
        <f>F474*AD474</f>
        <v>0</v>
      </c>
      <c r="AM474" s="26">
        <f>F474*AE474</f>
        <v>0</v>
      </c>
      <c r="AN474" s="27" t="s">
        <v>1640</v>
      </c>
      <c r="AO474" s="27" t="s">
        <v>1654</v>
      </c>
      <c r="AP474" s="15" t="s">
        <v>1663</v>
      </c>
    </row>
    <row r="475" spans="1:42" x14ac:dyDescent="0.2">
      <c r="D475" s="28" t="s">
        <v>1334</v>
      </c>
      <c r="F475" s="29">
        <v>0.11</v>
      </c>
    </row>
    <row r="476" spans="1:42" x14ac:dyDescent="0.2">
      <c r="A476" s="23" t="s">
        <v>238</v>
      </c>
      <c r="B476" s="23" t="s">
        <v>1107</v>
      </c>
      <c r="C476" s="23" t="s">
        <v>1127</v>
      </c>
      <c r="D476" s="23" t="s">
        <v>1229</v>
      </c>
      <c r="E476" s="23" t="s">
        <v>1600</v>
      </c>
      <c r="F476" s="24">
        <v>3.75</v>
      </c>
      <c r="G476" s="24">
        <v>0</v>
      </c>
      <c r="H476" s="24">
        <f>ROUND(F476*AD476,2)</f>
        <v>0</v>
      </c>
      <c r="I476" s="24">
        <f>J476-H476</f>
        <v>0</v>
      </c>
      <c r="J476" s="24">
        <f>ROUND(F476*G476,2)</f>
        <v>0</v>
      </c>
      <c r="K476" s="24">
        <v>3.415E-2</v>
      </c>
      <c r="L476" s="24">
        <f>F476*K476</f>
        <v>0.1280625</v>
      </c>
      <c r="M476" s="25" t="s">
        <v>7</v>
      </c>
      <c r="N476" s="24">
        <f>IF(M476="5",I476,0)</f>
        <v>0</v>
      </c>
      <c r="Y476" s="24">
        <f>IF(AC476=0,J476,0)</f>
        <v>0</v>
      </c>
      <c r="Z476" s="24">
        <f>IF(AC476=15,J476,0)</f>
        <v>0</v>
      </c>
      <c r="AA476" s="24">
        <f>IF(AC476=21,J476,0)</f>
        <v>0</v>
      </c>
      <c r="AC476" s="26">
        <v>21</v>
      </c>
      <c r="AD476" s="26">
        <f>G476*0.841828478964401</f>
        <v>0</v>
      </c>
      <c r="AE476" s="26">
        <f>G476*(1-0.841828478964401)</f>
        <v>0</v>
      </c>
      <c r="AL476" s="26">
        <f>F476*AD476</f>
        <v>0</v>
      </c>
      <c r="AM476" s="26">
        <f>F476*AE476</f>
        <v>0</v>
      </c>
      <c r="AN476" s="27" t="s">
        <v>1640</v>
      </c>
      <c r="AO476" s="27" t="s">
        <v>1654</v>
      </c>
      <c r="AP476" s="15" t="s">
        <v>1663</v>
      </c>
    </row>
    <row r="477" spans="1:42" x14ac:dyDescent="0.2">
      <c r="D477" s="28" t="s">
        <v>1364</v>
      </c>
      <c r="F477" s="29">
        <v>3.75</v>
      </c>
    </row>
    <row r="478" spans="1:42" x14ac:dyDescent="0.2">
      <c r="A478" s="23" t="s">
        <v>239</v>
      </c>
      <c r="B478" s="23" t="s">
        <v>1107</v>
      </c>
      <c r="C478" s="23" t="s">
        <v>1128</v>
      </c>
      <c r="D478" s="23" t="s">
        <v>1705</v>
      </c>
      <c r="E478" s="23" t="s">
        <v>1600</v>
      </c>
      <c r="F478" s="24">
        <v>3.75</v>
      </c>
      <c r="G478" s="24">
        <v>0</v>
      </c>
      <c r="H478" s="24">
        <f>ROUND(F478*AD478,2)</f>
        <v>0</v>
      </c>
      <c r="I478" s="24">
        <f>J478-H478</f>
        <v>0</v>
      </c>
      <c r="J478" s="24">
        <f>ROUND(F478*G478,2)</f>
        <v>0</v>
      </c>
      <c r="K478" s="24">
        <v>3.31E-3</v>
      </c>
      <c r="L478" s="24">
        <f>F478*K478</f>
        <v>1.24125E-2</v>
      </c>
      <c r="M478" s="25" t="s">
        <v>7</v>
      </c>
      <c r="N478" s="24">
        <f>IF(M478="5",I478,0)</f>
        <v>0</v>
      </c>
      <c r="Y478" s="24">
        <f>IF(AC478=0,J478,0)</f>
        <v>0</v>
      </c>
      <c r="Z478" s="24">
        <f>IF(AC478=15,J478,0)</f>
        <v>0</v>
      </c>
      <c r="AA478" s="24">
        <f>IF(AC478=21,J478,0)</f>
        <v>0</v>
      </c>
      <c r="AC478" s="26">
        <v>21</v>
      </c>
      <c r="AD478" s="26">
        <f>G478*0.752032520325203</f>
        <v>0</v>
      </c>
      <c r="AE478" s="26">
        <f>G478*(1-0.752032520325203)</f>
        <v>0</v>
      </c>
      <c r="AL478" s="26">
        <f>F478*AD478</f>
        <v>0</v>
      </c>
      <c r="AM478" s="26">
        <f>F478*AE478</f>
        <v>0</v>
      </c>
      <c r="AN478" s="27" t="s">
        <v>1640</v>
      </c>
      <c r="AO478" s="27" t="s">
        <v>1654</v>
      </c>
      <c r="AP478" s="15" t="s">
        <v>1663</v>
      </c>
    </row>
    <row r="479" spans="1:42" x14ac:dyDescent="0.2">
      <c r="D479" s="28" t="s">
        <v>1364</v>
      </c>
      <c r="F479" s="29">
        <v>3.75</v>
      </c>
    </row>
    <row r="480" spans="1:42" x14ac:dyDescent="0.2">
      <c r="A480" s="20"/>
      <c r="B480" s="21" t="s">
        <v>1107</v>
      </c>
      <c r="C480" s="21" t="s">
        <v>696</v>
      </c>
      <c r="D480" s="42" t="s">
        <v>1231</v>
      </c>
      <c r="E480" s="43"/>
      <c r="F480" s="43"/>
      <c r="G480" s="43"/>
      <c r="H480" s="22">
        <f>SUM(H481:H491)</f>
        <v>0</v>
      </c>
      <c r="I480" s="22">
        <f>SUM(I481:I491)</f>
        <v>0</v>
      </c>
      <c r="J480" s="22">
        <f>H480+I480</f>
        <v>0</v>
      </c>
      <c r="K480" s="15"/>
      <c r="L480" s="22">
        <f>SUM(L481:L491)</f>
        <v>9.7652999999999993E-3</v>
      </c>
      <c r="O480" s="22">
        <f>IF(P480="PR",J480,SUM(N481:N491))</f>
        <v>0</v>
      </c>
      <c r="P480" s="15" t="s">
        <v>1627</v>
      </c>
      <c r="Q480" s="22">
        <f>IF(P480="HS",H480,0)</f>
        <v>0</v>
      </c>
      <c r="R480" s="22">
        <f>IF(P480="HS",I480-O480,0)</f>
        <v>0</v>
      </c>
      <c r="S480" s="22">
        <f>IF(P480="PS",H480,0)</f>
        <v>0</v>
      </c>
      <c r="T480" s="22">
        <f>IF(P480="PS",I480-O480,0)</f>
        <v>0</v>
      </c>
      <c r="U480" s="22">
        <f>IF(P480="MP",H480,0)</f>
        <v>0</v>
      </c>
      <c r="V480" s="22">
        <f>IF(P480="MP",I480-O480,0)</f>
        <v>0</v>
      </c>
      <c r="W480" s="22">
        <f>IF(P480="OM",H480,0)</f>
        <v>0</v>
      </c>
      <c r="X480" s="15" t="s">
        <v>1107</v>
      </c>
      <c r="AH480" s="22">
        <f>SUM(Y481:Y491)</f>
        <v>0</v>
      </c>
      <c r="AI480" s="22">
        <f>SUM(Z481:Z491)</f>
        <v>0</v>
      </c>
      <c r="AJ480" s="22">
        <f>SUM(AA481:AA491)</f>
        <v>0</v>
      </c>
    </row>
    <row r="481" spans="1:42" x14ac:dyDescent="0.2">
      <c r="A481" s="23" t="s">
        <v>240</v>
      </c>
      <c r="B481" s="23" t="s">
        <v>1107</v>
      </c>
      <c r="C481" s="23" t="s">
        <v>1129</v>
      </c>
      <c r="D481" s="23" t="s">
        <v>1688</v>
      </c>
      <c r="E481" s="23" t="s">
        <v>1600</v>
      </c>
      <c r="F481" s="24">
        <v>4.63</v>
      </c>
      <c r="G481" s="24">
        <v>0</v>
      </c>
      <c r="H481" s="24">
        <f>ROUND(F481*AD481,2)</f>
        <v>0</v>
      </c>
      <c r="I481" s="24">
        <f>J481-H481</f>
        <v>0</v>
      </c>
      <c r="J481" s="24">
        <f>ROUND(F481*G481,2)</f>
        <v>0</v>
      </c>
      <c r="K481" s="24">
        <v>5.6999999999999998E-4</v>
      </c>
      <c r="L481" s="24">
        <f>F481*K481</f>
        <v>2.6390999999999997E-3</v>
      </c>
      <c r="M481" s="25" t="s">
        <v>7</v>
      </c>
      <c r="N481" s="24">
        <f>IF(M481="5",I481,0)</f>
        <v>0</v>
      </c>
      <c r="Y481" s="24">
        <f>IF(AC481=0,J481,0)</f>
        <v>0</v>
      </c>
      <c r="Z481" s="24">
        <f>IF(AC481=15,J481,0)</f>
        <v>0</v>
      </c>
      <c r="AA481" s="24">
        <f>IF(AC481=21,J481,0)</f>
        <v>0</v>
      </c>
      <c r="AC481" s="26">
        <v>21</v>
      </c>
      <c r="AD481" s="26">
        <f>G481*0.805751492132393</f>
        <v>0</v>
      </c>
      <c r="AE481" s="26">
        <f>G481*(1-0.805751492132393)</f>
        <v>0</v>
      </c>
      <c r="AL481" s="26">
        <f>F481*AD481</f>
        <v>0</v>
      </c>
      <c r="AM481" s="26">
        <f>F481*AE481</f>
        <v>0</v>
      </c>
      <c r="AN481" s="27" t="s">
        <v>1641</v>
      </c>
      <c r="AO481" s="27" t="s">
        <v>1655</v>
      </c>
      <c r="AP481" s="15" t="s">
        <v>1663</v>
      </c>
    </row>
    <row r="482" spans="1:42" x14ac:dyDescent="0.2">
      <c r="D482" s="28" t="s">
        <v>1365</v>
      </c>
      <c r="F482" s="29">
        <v>4.63</v>
      </c>
    </row>
    <row r="483" spans="1:42" x14ac:dyDescent="0.2">
      <c r="A483" s="23" t="s">
        <v>241</v>
      </c>
      <c r="B483" s="23" t="s">
        <v>1107</v>
      </c>
      <c r="C483" s="23" t="s">
        <v>1130</v>
      </c>
      <c r="D483" s="23" t="s">
        <v>1689</v>
      </c>
      <c r="E483" s="23" t="s">
        <v>1600</v>
      </c>
      <c r="F483" s="24">
        <v>4.63</v>
      </c>
      <c r="G483" s="24">
        <v>0</v>
      </c>
      <c r="H483" s="24">
        <f>ROUND(F483*AD483,2)</f>
        <v>0</v>
      </c>
      <c r="I483" s="24">
        <f>J483-H483</f>
        <v>0</v>
      </c>
      <c r="J483" s="24">
        <f>ROUND(F483*G483,2)</f>
        <v>0</v>
      </c>
      <c r="K483" s="24">
        <v>7.3999999999999999E-4</v>
      </c>
      <c r="L483" s="24">
        <f>F483*K483</f>
        <v>3.4261999999999999E-3</v>
      </c>
      <c r="M483" s="25" t="s">
        <v>7</v>
      </c>
      <c r="N483" s="24">
        <f>IF(M483="5",I483,0)</f>
        <v>0</v>
      </c>
      <c r="Y483" s="24">
        <f>IF(AC483=0,J483,0)</f>
        <v>0</v>
      </c>
      <c r="Z483" s="24">
        <f>IF(AC483=15,J483,0)</f>
        <v>0</v>
      </c>
      <c r="AA483" s="24">
        <f>IF(AC483=21,J483,0)</f>
        <v>0</v>
      </c>
      <c r="AC483" s="26">
        <v>21</v>
      </c>
      <c r="AD483" s="26">
        <f>G483*0.750758341759353</f>
        <v>0</v>
      </c>
      <c r="AE483" s="26">
        <f>G483*(1-0.750758341759353)</f>
        <v>0</v>
      </c>
      <c r="AL483" s="26">
        <f>F483*AD483</f>
        <v>0</v>
      </c>
      <c r="AM483" s="26">
        <f>F483*AE483</f>
        <v>0</v>
      </c>
      <c r="AN483" s="27" t="s">
        <v>1641</v>
      </c>
      <c r="AO483" s="27" t="s">
        <v>1655</v>
      </c>
      <c r="AP483" s="15" t="s">
        <v>1663</v>
      </c>
    </row>
    <row r="484" spans="1:42" x14ac:dyDescent="0.2">
      <c r="D484" s="28" t="s">
        <v>1366</v>
      </c>
      <c r="F484" s="29">
        <v>4.63</v>
      </c>
    </row>
    <row r="485" spans="1:42" x14ac:dyDescent="0.2">
      <c r="A485" s="23" t="s">
        <v>242</v>
      </c>
      <c r="B485" s="23" t="s">
        <v>1107</v>
      </c>
      <c r="C485" s="23" t="s">
        <v>1131</v>
      </c>
      <c r="D485" s="23" t="s">
        <v>1690</v>
      </c>
      <c r="E485" s="23" t="s">
        <v>1600</v>
      </c>
      <c r="F485" s="24">
        <v>0.88</v>
      </c>
      <c r="G485" s="24">
        <v>0</v>
      </c>
      <c r="H485" s="24">
        <f>ROUND(F485*AD485,2)</f>
        <v>0</v>
      </c>
      <c r="I485" s="24">
        <f>J485-H485</f>
        <v>0</v>
      </c>
      <c r="J485" s="24">
        <f>ROUND(F485*G485,2)</f>
        <v>0</v>
      </c>
      <c r="K485" s="24">
        <v>4.0000000000000002E-4</v>
      </c>
      <c r="L485" s="24">
        <f>F485*K485</f>
        <v>3.5200000000000005E-4</v>
      </c>
      <c r="M485" s="25" t="s">
        <v>7</v>
      </c>
      <c r="N485" s="24">
        <f>IF(M485="5",I485,0)</f>
        <v>0</v>
      </c>
      <c r="Y485" s="24">
        <f>IF(AC485=0,J485,0)</f>
        <v>0</v>
      </c>
      <c r="Z485" s="24">
        <f>IF(AC485=15,J485,0)</f>
        <v>0</v>
      </c>
      <c r="AA485" s="24">
        <f>IF(AC485=21,J485,0)</f>
        <v>0</v>
      </c>
      <c r="AC485" s="26">
        <v>21</v>
      </c>
      <c r="AD485" s="26">
        <f>G485*0.966850828729282</f>
        <v>0</v>
      </c>
      <c r="AE485" s="26">
        <f>G485*(1-0.966850828729282)</f>
        <v>0</v>
      </c>
      <c r="AL485" s="26">
        <f>F485*AD485</f>
        <v>0</v>
      </c>
      <c r="AM485" s="26">
        <f>F485*AE485</f>
        <v>0</v>
      </c>
      <c r="AN485" s="27" t="s">
        <v>1641</v>
      </c>
      <c r="AO485" s="27" t="s">
        <v>1655</v>
      </c>
      <c r="AP485" s="15" t="s">
        <v>1663</v>
      </c>
    </row>
    <row r="486" spans="1:42" x14ac:dyDescent="0.2">
      <c r="D486" s="28" t="s">
        <v>1338</v>
      </c>
      <c r="F486" s="29">
        <v>0.88</v>
      </c>
    </row>
    <row r="487" spans="1:42" x14ac:dyDescent="0.2">
      <c r="A487" s="23" t="s">
        <v>243</v>
      </c>
      <c r="B487" s="23" t="s">
        <v>1107</v>
      </c>
      <c r="C487" s="23" t="s">
        <v>1132</v>
      </c>
      <c r="D487" s="23" t="s">
        <v>1691</v>
      </c>
      <c r="E487" s="23" t="s">
        <v>1600</v>
      </c>
      <c r="F487" s="24">
        <v>6.21</v>
      </c>
      <c r="G487" s="24">
        <v>0</v>
      </c>
      <c r="H487" s="24">
        <f>ROUND(F487*AD487,2)</f>
        <v>0</v>
      </c>
      <c r="I487" s="24">
        <f>J487-H487</f>
        <v>0</v>
      </c>
      <c r="J487" s="24">
        <f>ROUND(F487*G487,2)</f>
        <v>0</v>
      </c>
      <c r="K487" s="24">
        <v>4.0000000000000002E-4</v>
      </c>
      <c r="L487" s="24">
        <f>F487*K487</f>
        <v>2.4840000000000001E-3</v>
      </c>
      <c r="M487" s="25" t="s">
        <v>7</v>
      </c>
      <c r="N487" s="24">
        <f>IF(M487="5",I487,0)</f>
        <v>0</v>
      </c>
      <c r="Y487" s="24">
        <f>IF(AC487=0,J487,0)</f>
        <v>0</v>
      </c>
      <c r="Z487" s="24">
        <f>IF(AC487=15,J487,0)</f>
        <v>0</v>
      </c>
      <c r="AA487" s="24">
        <f>IF(AC487=21,J487,0)</f>
        <v>0</v>
      </c>
      <c r="AC487" s="26">
        <v>21</v>
      </c>
      <c r="AD487" s="26">
        <f>G487*0.938757264193116</f>
        <v>0</v>
      </c>
      <c r="AE487" s="26">
        <f>G487*(1-0.938757264193116)</f>
        <v>0</v>
      </c>
      <c r="AL487" s="26">
        <f>F487*AD487</f>
        <v>0</v>
      </c>
      <c r="AM487" s="26">
        <f>F487*AE487</f>
        <v>0</v>
      </c>
      <c r="AN487" s="27" t="s">
        <v>1641</v>
      </c>
      <c r="AO487" s="27" t="s">
        <v>1655</v>
      </c>
      <c r="AP487" s="15" t="s">
        <v>1663</v>
      </c>
    </row>
    <row r="488" spans="1:42" x14ac:dyDescent="0.2">
      <c r="D488" s="28" t="s">
        <v>1367</v>
      </c>
      <c r="F488" s="29">
        <v>6.21</v>
      </c>
    </row>
    <row r="489" spans="1:42" x14ac:dyDescent="0.2">
      <c r="A489" s="23" t="s">
        <v>244</v>
      </c>
      <c r="B489" s="23" t="s">
        <v>1107</v>
      </c>
      <c r="C489" s="23" t="s">
        <v>1133</v>
      </c>
      <c r="D489" s="23" t="s">
        <v>1692</v>
      </c>
      <c r="E489" s="23" t="s">
        <v>1601</v>
      </c>
      <c r="F489" s="24">
        <v>2.7</v>
      </c>
      <c r="G489" s="24">
        <v>0</v>
      </c>
      <c r="H489" s="24">
        <f>ROUND(F489*AD489,2)</f>
        <v>0</v>
      </c>
      <c r="I489" s="24">
        <f>J489-H489</f>
        <v>0</v>
      </c>
      <c r="J489" s="24">
        <f>ROUND(F489*G489,2)</f>
        <v>0</v>
      </c>
      <c r="K489" s="24">
        <v>3.2000000000000003E-4</v>
      </c>
      <c r="L489" s="24">
        <f>F489*K489</f>
        <v>8.6400000000000008E-4</v>
      </c>
      <c r="M489" s="25" t="s">
        <v>7</v>
      </c>
      <c r="N489" s="24">
        <f>IF(M489="5",I489,0)</f>
        <v>0</v>
      </c>
      <c r="Y489" s="24">
        <f>IF(AC489=0,J489,0)</f>
        <v>0</v>
      </c>
      <c r="Z489" s="24">
        <f>IF(AC489=15,J489,0)</f>
        <v>0</v>
      </c>
      <c r="AA489" s="24">
        <f>IF(AC489=21,J489,0)</f>
        <v>0</v>
      </c>
      <c r="AC489" s="26">
        <v>21</v>
      </c>
      <c r="AD489" s="26">
        <f>G489*0.584192439862543</f>
        <v>0</v>
      </c>
      <c r="AE489" s="26">
        <f>G489*(1-0.584192439862543)</f>
        <v>0</v>
      </c>
      <c r="AL489" s="26">
        <f>F489*AD489</f>
        <v>0</v>
      </c>
      <c r="AM489" s="26">
        <f>F489*AE489</f>
        <v>0</v>
      </c>
      <c r="AN489" s="27" t="s">
        <v>1641</v>
      </c>
      <c r="AO489" s="27" t="s">
        <v>1655</v>
      </c>
      <c r="AP489" s="15" t="s">
        <v>1663</v>
      </c>
    </row>
    <row r="490" spans="1:42" x14ac:dyDescent="0.2">
      <c r="D490" s="28" t="s">
        <v>1368</v>
      </c>
      <c r="F490" s="29">
        <v>2.7</v>
      </c>
    </row>
    <row r="491" spans="1:42" x14ac:dyDescent="0.2">
      <c r="A491" s="23" t="s">
        <v>245</v>
      </c>
      <c r="B491" s="23" t="s">
        <v>1107</v>
      </c>
      <c r="C491" s="23" t="s">
        <v>1134</v>
      </c>
      <c r="D491" s="23" t="s">
        <v>1239</v>
      </c>
      <c r="E491" s="23" t="s">
        <v>1602</v>
      </c>
      <c r="F491" s="24">
        <v>0.03</v>
      </c>
      <c r="G491" s="24">
        <v>0</v>
      </c>
      <c r="H491" s="24">
        <f>ROUND(F491*AD491,2)</f>
        <v>0</v>
      </c>
      <c r="I491" s="24">
        <f>J491-H491</f>
        <v>0</v>
      </c>
      <c r="J491" s="24">
        <f>ROUND(F491*G491,2)</f>
        <v>0</v>
      </c>
      <c r="K491" s="24">
        <v>0</v>
      </c>
      <c r="L491" s="24">
        <f>F491*K491</f>
        <v>0</v>
      </c>
      <c r="M491" s="25" t="s">
        <v>10</v>
      </c>
      <c r="N491" s="24">
        <f>IF(M491="5",I491,0)</f>
        <v>0</v>
      </c>
      <c r="Y491" s="24">
        <f>IF(AC491=0,J491,0)</f>
        <v>0</v>
      </c>
      <c r="Z491" s="24">
        <f>IF(AC491=15,J491,0)</f>
        <v>0</v>
      </c>
      <c r="AA491" s="24">
        <f>IF(AC491=21,J491,0)</f>
        <v>0</v>
      </c>
      <c r="AC491" s="26">
        <v>21</v>
      </c>
      <c r="AD491" s="26">
        <f>G491*0</f>
        <v>0</v>
      </c>
      <c r="AE491" s="26">
        <f>G491*(1-0)</f>
        <v>0</v>
      </c>
      <c r="AL491" s="26">
        <f>F491*AD491</f>
        <v>0</v>
      </c>
      <c r="AM491" s="26">
        <f>F491*AE491</f>
        <v>0</v>
      </c>
      <c r="AN491" s="27" t="s">
        <v>1641</v>
      </c>
      <c r="AO491" s="27" t="s">
        <v>1655</v>
      </c>
      <c r="AP491" s="15" t="s">
        <v>1663</v>
      </c>
    </row>
    <row r="492" spans="1:42" x14ac:dyDescent="0.2">
      <c r="D492" s="28" t="s">
        <v>1369</v>
      </c>
      <c r="F492" s="29">
        <v>0.03</v>
      </c>
    </row>
    <row r="493" spans="1:42" x14ac:dyDescent="0.2">
      <c r="A493" s="20"/>
      <c r="B493" s="21" t="s">
        <v>1107</v>
      </c>
      <c r="C493" s="21" t="s">
        <v>705</v>
      </c>
      <c r="D493" s="42" t="s">
        <v>1241</v>
      </c>
      <c r="E493" s="43"/>
      <c r="F493" s="43"/>
      <c r="G493" s="43"/>
      <c r="H493" s="22">
        <f>SUM(H494:H494)</f>
        <v>0</v>
      </c>
      <c r="I493" s="22">
        <f>SUM(I494:I494)</f>
        <v>0</v>
      </c>
      <c r="J493" s="22">
        <f>H493+I493</f>
        <v>0</v>
      </c>
      <c r="K493" s="15"/>
      <c r="L493" s="22">
        <f>SUM(L494:L494)</f>
        <v>1.4599999999999999E-3</v>
      </c>
      <c r="O493" s="22">
        <f>IF(P493="PR",J493,SUM(N494:N494))</f>
        <v>0</v>
      </c>
      <c r="P493" s="15" t="s">
        <v>1627</v>
      </c>
      <c r="Q493" s="22">
        <f>IF(P493="HS",H493,0)</f>
        <v>0</v>
      </c>
      <c r="R493" s="22">
        <f>IF(P493="HS",I493-O493,0)</f>
        <v>0</v>
      </c>
      <c r="S493" s="22">
        <f>IF(P493="PS",H493,0)</f>
        <v>0</v>
      </c>
      <c r="T493" s="22">
        <f>IF(P493="PS",I493-O493,0)</f>
        <v>0</v>
      </c>
      <c r="U493" s="22">
        <f>IF(P493="MP",H493,0)</f>
        <v>0</v>
      </c>
      <c r="V493" s="22">
        <f>IF(P493="MP",I493-O493,0)</f>
        <v>0</v>
      </c>
      <c r="W493" s="22">
        <f>IF(P493="OM",H493,0)</f>
        <v>0</v>
      </c>
      <c r="X493" s="15" t="s">
        <v>1107</v>
      </c>
      <c r="AH493" s="22">
        <f>SUM(Y494:Y494)</f>
        <v>0</v>
      </c>
      <c r="AI493" s="22">
        <f>SUM(Z494:Z494)</f>
        <v>0</v>
      </c>
      <c r="AJ493" s="22">
        <f>SUM(AA494:AA494)</f>
        <v>0</v>
      </c>
    </row>
    <row r="494" spans="1:42" x14ac:dyDescent="0.2">
      <c r="A494" s="23" t="s">
        <v>246</v>
      </c>
      <c r="B494" s="23" t="s">
        <v>1107</v>
      </c>
      <c r="C494" s="23" t="s">
        <v>1135</v>
      </c>
      <c r="D494" s="23" t="s">
        <v>1242</v>
      </c>
      <c r="E494" s="23" t="s">
        <v>1603</v>
      </c>
      <c r="F494" s="24">
        <v>1</v>
      </c>
      <c r="G494" s="24">
        <v>0</v>
      </c>
      <c r="H494" s="24">
        <f>ROUND(F494*AD494,2)</f>
        <v>0</v>
      </c>
      <c r="I494" s="24">
        <f>J494-H494</f>
        <v>0</v>
      </c>
      <c r="J494" s="24">
        <f>ROUND(F494*G494,2)</f>
        <v>0</v>
      </c>
      <c r="K494" s="24">
        <v>1.4599999999999999E-3</v>
      </c>
      <c r="L494" s="24">
        <f>F494*K494</f>
        <v>1.4599999999999999E-3</v>
      </c>
      <c r="M494" s="25" t="s">
        <v>7</v>
      </c>
      <c r="N494" s="24">
        <f>IF(M494="5",I494,0)</f>
        <v>0</v>
      </c>
      <c r="Y494" s="24">
        <f>IF(AC494=0,J494,0)</f>
        <v>0</v>
      </c>
      <c r="Z494" s="24">
        <f>IF(AC494=15,J494,0)</f>
        <v>0</v>
      </c>
      <c r="AA494" s="24">
        <f>IF(AC494=21,J494,0)</f>
        <v>0</v>
      </c>
      <c r="AC494" s="26">
        <v>21</v>
      </c>
      <c r="AD494" s="26">
        <f>G494*0</f>
        <v>0</v>
      </c>
      <c r="AE494" s="26">
        <f>G494*(1-0)</f>
        <v>0</v>
      </c>
      <c r="AL494" s="26">
        <f>F494*AD494</f>
        <v>0</v>
      </c>
      <c r="AM494" s="26">
        <f>F494*AE494</f>
        <v>0</v>
      </c>
      <c r="AN494" s="27" t="s">
        <v>1642</v>
      </c>
      <c r="AO494" s="27" t="s">
        <v>1656</v>
      </c>
      <c r="AP494" s="15" t="s">
        <v>1663</v>
      </c>
    </row>
    <row r="495" spans="1:42" x14ac:dyDescent="0.2">
      <c r="D495" s="28" t="s">
        <v>1243</v>
      </c>
      <c r="F495" s="29">
        <v>1</v>
      </c>
    </row>
    <row r="496" spans="1:42" x14ac:dyDescent="0.2">
      <c r="A496" s="20"/>
      <c r="B496" s="21" t="s">
        <v>1107</v>
      </c>
      <c r="C496" s="21" t="s">
        <v>709</v>
      </c>
      <c r="D496" s="42" t="s">
        <v>1244</v>
      </c>
      <c r="E496" s="43"/>
      <c r="F496" s="43"/>
      <c r="G496" s="43"/>
      <c r="H496" s="22">
        <f>SUM(H497:H524)</f>
        <v>0</v>
      </c>
      <c r="I496" s="22">
        <f>SUM(I497:I524)</f>
        <v>0</v>
      </c>
      <c r="J496" s="22">
        <f>H496+I496</f>
        <v>0</v>
      </c>
      <c r="K496" s="15"/>
      <c r="L496" s="22">
        <f>SUM(L497:L524)</f>
        <v>5.7180000000000002E-2</v>
      </c>
      <c r="O496" s="22">
        <f>IF(P496="PR",J496,SUM(N497:N524))</f>
        <v>0</v>
      </c>
      <c r="P496" s="15" t="s">
        <v>1627</v>
      </c>
      <c r="Q496" s="22">
        <f>IF(P496="HS",H496,0)</f>
        <v>0</v>
      </c>
      <c r="R496" s="22">
        <f>IF(P496="HS",I496-O496,0)</f>
        <v>0</v>
      </c>
      <c r="S496" s="22">
        <f>IF(P496="PS",H496,0)</f>
        <v>0</v>
      </c>
      <c r="T496" s="22">
        <f>IF(P496="PS",I496-O496,0)</f>
        <v>0</v>
      </c>
      <c r="U496" s="22">
        <f>IF(P496="MP",H496,0)</f>
        <v>0</v>
      </c>
      <c r="V496" s="22">
        <f>IF(P496="MP",I496-O496,0)</f>
        <v>0</v>
      </c>
      <c r="W496" s="22">
        <f>IF(P496="OM",H496,0)</f>
        <v>0</v>
      </c>
      <c r="X496" s="15" t="s">
        <v>1107</v>
      </c>
      <c r="AH496" s="22">
        <f>SUM(Y497:Y524)</f>
        <v>0</v>
      </c>
      <c r="AI496" s="22">
        <f>SUM(Z497:Z524)</f>
        <v>0</v>
      </c>
      <c r="AJ496" s="22">
        <f>SUM(AA497:AA524)</f>
        <v>0</v>
      </c>
    </row>
    <row r="497" spans="1:42" x14ac:dyDescent="0.2">
      <c r="A497" s="23" t="s">
        <v>247</v>
      </c>
      <c r="B497" s="23" t="s">
        <v>1107</v>
      </c>
      <c r="C497" s="23" t="s">
        <v>1136</v>
      </c>
      <c r="D497" s="23" t="s">
        <v>1677</v>
      </c>
      <c r="E497" s="23" t="s">
        <v>1604</v>
      </c>
      <c r="F497" s="24">
        <v>1</v>
      </c>
      <c r="G497" s="24">
        <v>0</v>
      </c>
      <c r="H497" s="24">
        <f>ROUND(F497*AD497,2)</f>
        <v>0</v>
      </c>
      <c r="I497" s="24">
        <f>J497-H497</f>
        <v>0</v>
      </c>
      <c r="J497" s="24">
        <f>ROUND(F497*G497,2)</f>
        <v>0</v>
      </c>
      <c r="K497" s="24">
        <v>1.41E-3</v>
      </c>
      <c r="L497" s="24">
        <f>F497*K497</f>
        <v>1.41E-3</v>
      </c>
      <c r="M497" s="25" t="s">
        <v>7</v>
      </c>
      <c r="N497" s="24">
        <f>IF(M497="5",I497,0)</f>
        <v>0</v>
      </c>
      <c r="Y497" s="24">
        <f>IF(AC497=0,J497,0)</f>
        <v>0</v>
      </c>
      <c r="Z497" s="24">
        <f>IF(AC497=15,J497,0)</f>
        <v>0</v>
      </c>
      <c r="AA497" s="24">
        <f>IF(AC497=21,J497,0)</f>
        <v>0</v>
      </c>
      <c r="AC497" s="26">
        <v>21</v>
      </c>
      <c r="AD497" s="26">
        <f>G497*0.538136882129278</f>
        <v>0</v>
      </c>
      <c r="AE497" s="26">
        <f>G497*(1-0.538136882129278)</f>
        <v>0</v>
      </c>
      <c r="AL497" s="26">
        <f>F497*AD497</f>
        <v>0</v>
      </c>
      <c r="AM497" s="26">
        <f>F497*AE497</f>
        <v>0</v>
      </c>
      <c r="AN497" s="27" t="s">
        <v>1643</v>
      </c>
      <c r="AO497" s="27" t="s">
        <v>1656</v>
      </c>
      <c r="AP497" s="15" t="s">
        <v>1663</v>
      </c>
    </row>
    <row r="498" spans="1:42" x14ac:dyDescent="0.2">
      <c r="D498" s="28" t="s">
        <v>1243</v>
      </c>
      <c r="F498" s="29">
        <v>1</v>
      </c>
    </row>
    <row r="499" spans="1:42" x14ac:dyDescent="0.2">
      <c r="A499" s="30" t="s">
        <v>248</v>
      </c>
      <c r="B499" s="30" t="s">
        <v>1107</v>
      </c>
      <c r="C499" s="30" t="s">
        <v>1138</v>
      </c>
      <c r="D499" s="39" t="s">
        <v>1709</v>
      </c>
      <c r="E499" s="30" t="s">
        <v>1604</v>
      </c>
      <c r="F499" s="31">
        <v>1</v>
      </c>
      <c r="G499" s="31">
        <v>0</v>
      </c>
      <c r="H499" s="31">
        <f>ROUND(F499*AD499,2)</f>
        <v>0</v>
      </c>
      <c r="I499" s="31">
        <f>J499-H499</f>
        <v>0</v>
      </c>
      <c r="J499" s="31">
        <f>ROUND(F499*G499,2)</f>
        <v>0</v>
      </c>
      <c r="K499" s="31">
        <v>1.4E-2</v>
      </c>
      <c r="L499" s="31">
        <f>F499*K499</f>
        <v>1.4E-2</v>
      </c>
      <c r="M499" s="32" t="s">
        <v>1623</v>
      </c>
      <c r="N499" s="31">
        <f>IF(M499="5",I499,0)</f>
        <v>0</v>
      </c>
      <c r="Y499" s="31">
        <f>IF(AC499=0,J499,0)</f>
        <v>0</v>
      </c>
      <c r="Z499" s="31">
        <f>IF(AC499=15,J499,0)</f>
        <v>0</v>
      </c>
      <c r="AA499" s="31">
        <f>IF(AC499=21,J499,0)</f>
        <v>0</v>
      </c>
      <c r="AC499" s="26">
        <v>21</v>
      </c>
      <c r="AD499" s="26">
        <f>G499*1</f>
        <v>0</v>
      </c>
      <c r="AE499" s="26">
        <f>G499*(1-1)</f>
        <v>0</v>
      </c>
      <c r="AL499" s="26">
        <f>F499*AD499</f>
        <v>0</v>
      </c>
      <c r="AM499" s="26">
        <f>F499*AE499</f>
        <v>0</v>
      </c>
      <c r="AN499" s="27" t="s">
        <v>1643</v>
      </c>
      <c r="AO499" s="27" t="s">
        <v>1656</v>
      </c>
      <c r="AP499" s="15" t="s">
        <v>1663</v>
      </c>
    </row>
    <row r="500" spans="1:42" x14ac:dyDescent="0.2">
      <c r="D500" s="28" t="s">
        <v>1243</v>
      </c>
      <c r="F500" s="29">
        <v>1</v>
      </c>
    </row>
    <row r="501" spans="1:42" x14ac:dyDescent="0.2">
      <c r="A501" s="23" t="s">
        <v>249</v>
      </c>
      <c r="B501" s="23" t="s">
        <v>1107</v>
      </c>
      <c r="C501" s="23" t="s">
        <v>1139</v>
      </c>
      <c r="D501" s="23" t="s">
        <v>1247</v>
      </c>
      <c r="E501" s="23" t="s">
        <v>1604</v>
      </c>
      <c r="F501" s="24">
        <v>1</v>
      </c>
      <c r="G501" s="24">
        <v>0</v>
      </c>
      <c r="H501" s="24">
        <f>ROUND(F501*AD501,2)</f>
        <v>0</v>
      </c>
      <c r="I501" s="24">
        <f>J501-H501</f>
        <v>0</v>
      </c>
      <c r="J501" s="24">
        <f>ROUND(F501*G501,2)</f>
        <v>0</v>
      </c>
      <c r="K501" s="24">
        <v>1.1999999999999999E-3</v>
      </c>
      <c r="L501" s="24">
        <f>F501*K501</f>
        <v>1.1999999999999999E-3</v>
      </c>
      <c r="M501" s="25" t="s">
        <v>7</v>
      </c>
      <c r="N501" s="24">
        <f>IF(M501="5",I501,0)</f>
        <v>0</v>
      </c>
      <c r="Y501" s="24">
        <f>IF(AC501=0,J501,0)</f>
        <v>0</v>
      </c>
      <c r="Z501" s="24">
        <f>IF(AC501=15,J501,0)</f>
        <v>0</v>
      </c>
      <c r="AA501" s="24">
        <f>IF(AC501=21,J501,0)</f>
        <v>0</v>
      </c>
      <c r="AC501" s="26">
        <v>21</v>
      </c>
      <c r="AD501" s="26">
        <f>G501*0.50771855010661</f>
        <v>0</v>
      </c>
      <c r="AE501" s="26">
        <f>G501*(1-0.50771855010661)</f>
        <v>0</v>
      </c>
      <c r="AL501" s="26">
        <f>F501*AD501</f>
        <v>0</v>
      </c>
      <c r="AM501" s="26">
        <f>F501*AE501</f>
        <v>0</v>
      </c>
      <c r="AN501" s="27" t="s">
        <v>1643</v>
      </c>
      <c r="AO501" s="27" t="s">
        <v>1656</v>
      </c>
      <c r="AP501" s="15" t="s">
        <v>1663</v>
      </c>
    </row>
    <row r="502" spans="1:42" x14ac:dyDescent="0.2">
      <c r="D502" s="28" t="s">
        <v>1243</v>
      </c>
      <c r="F502" s="29">
        <v>1</v>
      </c>
    </row>
    <row r="503" spans="1:42" x14ac:dyDescent="0.2">
      <c r="A503" s="30" t="s">
        <v>250</v>
      </c>
      <c r="B503" s="30" t="s">
        <v>1107</v>
      </c>
      <c r="C503" s="30" t="s">
        <v>1140</v>
      </c>
      <c r="D503" s="30" t="s">
        <v>1693</v>
      </c>
      <c r="E503" s="30" t="s">
        <v>1604</v>
      </c>
      <c r="F503" s="31">
        <v>1</v>
      </c>
      <c r="G503" s="31">
        <v>0</v>
      </c>
      <c r="H503" s="31">
        <f>ROUND(F503*AD503,2)</f>
        <v>0</v>
      </c>
      <c r="I503" s="31">
        <f>J503-H503</f>
        <v>0</v>
      </c>
      <c r="J503" s="31">
        <f>ROUND(F503*G503,2)</f>
        <v>0</v>
      </c>
      <c r="K503" s="31">
        <v>1.0499999999999999E-3</v>
      </c>
      <c r="L503" s="31">
        <f>F503*K503</f>
        <v>1.0499999999999999E-3</v>
      </c>
      <c r="M503" s="32" t="s">
        <v>1623</v>
      </c>
      <c r="N503" s="31">
        <f>IF(M503="5",I503,0)</f>
        <v>0</v>
      </c>
      <c r="Y503" s="31">
        <f>IF(AC503=0,J503,0)</f>
        <v>0</v>
      </c>
      <c r="Z503" s="31">
        <f>IF(AC503=15,J503,0)</f>
        <v>0</v>
      </c>
      <c r="AA503" s="31">
        <f>IF(AC503=21,J503,0)</f>
        <v>0</v>
      </c>
      <c r="AC503" s="26">
        <v>21</v>
      </c>
      <c r="AD503" s="26">
        <f>G503*1</f>
        <v>0</v>
      </c>
      <c r="AE503" s="26">
        <f>G503*(1-1)</f>
        <v>0</v>
      </c>
      <c r="AL503" s="26">
        <f>F503*AD503</f>
        <v>0</v>
      </c>
      <c r="AM503" s="26">
        <f>F503*AE503</f>
        <v>0</v>
      </c>
      <c r="AN503" s="27" t="s">
        <v>1643</v>
      </c>
      <c r="AO503" s="27" t="s">
        <v>1656</v>
      </c>
      <c r="AP503" s="15" t="s">
        <v>1663</v>
      </c>
    </row>
    <row r="504" spans="1:42" x14ac:dyDescent="0.2">
      <c r="D504" s="28" t="s">
        <v>1243</v>
      </c>
      <c r="F504" s="29">
        <v>1</v>
      </c>
    </row>
    <row r="505" spans="1:42" x14ac:dyDescent="0.2">
      <c r="A505" s="30" t="s">
        <v>251</v>
      </c>
      <c r="B505" s="30" t="s">
        <v>1107</v>
      </c>
      <c r="C505" s="30" t="s">
        <v>1141</v>
      </c>
      <c r="D505" s="30" t="s">
        <v>1248</v>
      </c>
      <c r="E505" s="30" t="s">
        <v>1604</v>
      </c>
      <c r="F505" s="31">
        <v>1</v>
      </c>
      <c r="G505" s="31">
        <v>0</v>
      </c>
      <c r="H505" s="31">
        <f>ROUND(F505*AD505,2)</f>
        <v>0</v>
      </c>
      <c r="I505" s="31">
        <f>J505-H505</f>
        <v>0</v>
      </c>
      <c r="J505" s="31">
        <f>ROUND(F505*G505,2)</f>
        <v>0</v>
      </c>
      <c r="K505" s="31">
        <v>7.3999999999999999E-4</v>
      </c>
      <c r="L505" s="31">
        <f>F505*K505</f>
        <v>7.3999999999999999E-4</v>
      </c>
      <c r="M505" s="32" t="s">
        <v>1623</v>
      </c>
      <c r="N505" s="31">
        <f>IF(M505="5",I505,0)</f>
        <v>0</v>
      </c>
      <c r="Y505" s="31">
        <f>IF(AC505=0,J505,0)</f>
        <v>0</v>
      </c>
      <c r="Z505" s="31">
        <f>IF(AC505=15,J505,0)</f>
        <v>0</v>
      </c>
      <c r="AA505" s="31">
        <f>IF(AC505=21,J505,0)</f>
        <v>0</v>
      </c>
      <c r="AC505" s="26">
        <v>21</v>
      </c>
      <c r="AD505" s="26">
        <f>G505*1</f>
        <v>0</v>
      </c>
      <c r="AE505" s="26">
        <f>G505*(1-1)</f>
        <v>0</v>
      </c>
      <c r="AL505" s="26">
        <f>F505*AD505</f>
        <v>0</v>
      </c>
      <c r="AM505" s="26">
        <f>F505*AE505</f>
        <v>0</v>
      </c>
      <c r="AN505" s="27" t="s">
        <v>1643</v>
      </c>
      <c r="AO505" s="27" t="s">
        <v>1656</v>
      </c>
      <c r="AP505" s="15" t="s">
        <v>1663</v>
      </c>
    </row>
    <row r="506" spans="1:42" x14ac:dyDescent="0.2">
      <c r="D506" s="28" t="s">
        <v>1243</v>
      </c>
      <c r="F506" s="29">
        <v>1</v>
      </c>
    </row>
    <row r="507" spans="1:42" x14ac:dyDescent="0.2">
      <c r="A507" s="23" t="s">
        <v>252</v>
      </c>
      <c r="B507" s="23" t="s">
        <v>1107</v>
      </c>
      <c r="C507" s="23" t="s">
        <v>1142</v>
      </c>
      <c r="D507" s="23" t="s">
        <v>1249</v>
      </c>
      <c r="E507" s="23" t="s">
        <v>1605</v>
      </c>
      <c r="F507" s="24">
        <v>1</v>
      </c>
      <c r="G507" s="24">
        <v>0</v>
      </c>
      <c r="H507" s="24">
        <f>ROUND(F507*AD507,2)</f>
        <v>0</v>
      </c>
      <c r="I507" s="24">
        <f>J507-H507</f>
        <v>0</v>
      </c>
      <c r="J507" s="24">
        <f>ROUND(F507*G507,2)</f>
        <v>0</v>
      </c>
      <c r="K507" s="24">
        <v>4.0000000000000001E-3</v>
      </c>
      <c r="L507" s="24">
        <f>F507*K507</f>
        <v>4.0000000000000001E-3</v>
      </c>
      <c r="M507" s="25" t="s">
        <v>7</v>
      </c>
      <c r="N507" s="24">
        <f>IF(M507="5",I507,0)</f>
        <v>0</v>
      </c>
      <c r="Y507" s="24">
        <f>IF(AC507=0,J507,0)</f>
        <v>0</v>
      </c>
      <c r="Z507" s="24">
        <f>IF(AC507=15,J507,0)</f>
        <v>0</v>
      </c>
      <c r="AA507" s="24">
        <f>IF(AC507=21,J507,0)</f>
        <v>0</v>
      </c>
      <c r="AC507" s="26">
        <v>21</v>
      </c>
      <c r="AD507" s="26">
        <f>G507*0.62904717853839</f>
        <v>0</v>
      </c>
      <c r="AE507" s="26">
        <f>G507*(1-0.62904717853839)</f>
        <v>0</v>
      </c>
      <c r="AL507" s="26">
        <f>F507*AD507</f>
        <v>0</v>
      </c>
      <c r="AM507" s="26">
        <f>F507*AE507</f>
        <v>0</v>
      </c>
      <c r="AN507" s="27" t="s">
        <v>1643</v>
      </c>
      <c r="AO507" s="27" t="s">
        <v>1656</v>
      </c>
      <c r="AP507" s="15" t="s">
        <v>1663</v>
      </c>
    </row>
    <row r="508" spans="1:42" x14ac:dyDescent="0.2">
      <c r="A508" s="30" t="s">
        <v>253</v>
      </c>
      <c r="B508" s="30" t="s">
        <v>1107</v>
      </c>
      <c r="C508" s="30" t="s">
        <v>1143</v>
      </c>
      <c r="D508" s="30" t="s">
        <v>1683</v>
      </c>
      <c r="E508" s="30" t="s">
        <v>1604</v>
      </c>
      <c r="F508" s="31">
        <v>1</v>
      </c>
      <c r="G508" s="31">
        <v>0</v>
      </c>
      <c r="H508" s="31">
        <f>ROUND(F508*AD508,2)</f>
        <v>0</v>
      </c>
      <c r="I508" s="31">
        <f>J508-H508</f>
        <v>0</v>
      </c>
      <c r="J508" s="31">
        <f>ROUND(F508*G508,2)</f>
        <v>0</v>
      </c>
      <c r="K508" s="31">
        <v>1E-3</v>
      </c>
      <c r="L508" s="31">
        <f>F508*K508</f>
        <v>1E-3</v>
      </c>
      <c r="M508" s="32" t="s">
        <v>1623</v>
      </c>
      <c r="N508" s="31">
        <f>IF(M508="5",I508,0)</f>
        <v>0</v>
      </c>
      <c r="Y508" s="31">
        <f>IF(AC508=0,J508,0)</f>
        <v>0</v>
      </c>
      <c r="Z508" s="31">
        <f>IF(AC508=15,J508,0)</f>
        <v>0</v>
      </c>
      <c r="AA508" s="31">
        <f>IF(AC508=21,J508,0)</f>
        <v>0</v>
      </c>
      <c r="AC508" s="26">
        <v>21</v>
      </c>
      <c r="AD508" s="26">
        <f>G508*1</f>
        <v>0</v>
      </c>
      <c r="AE508" s="26">
        <f>G508*(1-1)</f>
        <v>0</v>
      </c>
      <c r="AL508" s="26">
        <f>F508*AD508</f>
        <v>0</v>
      </c>
      <c r="AM508" s="26">
        <f>F508*AE508</f>
        <v>0</v>
      </c>
      <c r="AN508" s="27" t="s">
        <v>1643</v>
      </c>
      <c r="AO508" s="27" t="s">
        <v>1656</v>
      </c>
      <c r="AP508" s="15" t="s">
        <v>1663</v>
      </c>
    </row>
    <row r="509" spans="1:42" x14ac:dyDescent="0.2">
      <c r="A509" s="30" t="s">
        <v>254</v>
      </c>
      <c r="B509" s="30" t="s">
        <v>1107</v>
      </c>
      <c r="C509" s="30" t="s">
        <v>1144</v>
      </c>
      <c r="D509" s="30" t="s">
        <v>1694</v>
      </c>
      <c r="E509" s="30" t="s">
        <v>1604</v>
      </c>
      <c r="F509" s="31">
        <v>1</v>
      </c>
      <c r="G509" s="31">
        <v>0</v>
      </c>
      <c r="H509" s="31">
        <f>ROUND(F509*AD509,2)</f>
        <v>0</v>
      </c>
      <c r="I509" s="31">
        <f>J509-H509</f>
        <v>0</v>
      </c>
      <c r="J509" s="31">
        <f>ROUND(F509*G509,2)</f>
        <v>0</v>
      </c>
      <c r="K509" s="31">
        <v>1.4500000000000001E-2</v>
      </c>
      <c r="L509" s="31">
        <f>F509*K509</f>
        <v>1.4500000000000001E-2</v>
      </c>
      <c r="M509" s="32" t="s">
        <v>1623</v>
      </c>
      <c r="N509" s="31">
        <f>IF(M509="5",I509,0)</f>
        <v>0</v>
      </c>
      <c r="Y509" s="31">
        <f>IF(AC509=0,J509,0)</f>
        <v>0</v>
      </c>
      <c r="Z509" s="31">
        <f>IF(AC509=15,J509,0)</f>
        <v>0</v>
      </c>
      <c r="AA509" s="31">
        <f>IF(AC509=21,J509,0)</f>
        <v>0</v>
      </c>
      <c r="AC509" s="26">
        <v>21</v>
      </c>
      <c r="AD509" s="26">
        <f>G509*1</f>
        <v>0</v>
      </c>
      <c r="AE509" s="26">
        <f>G509*(1-1)</f>
        <v>0</v>
      </c>
      <c r="AL509" s="26">
        <f>F509*AD509</f>
        <v>0</v>
      </c>
      <c r="AM509" s="26">
        <f>F509*AE509</f>
        <v>0</v>
      </c>
      <c r="AN509" s="27" t="s">
        <v>1643</v>
      </c>
      <c r="AO509" s="27" t="s">
        <v>1656</v>
      </c>
      <c r="AP509" s="15" t="s">
        <v>1663</v>
      </c>
    </row>
    <row r="510" spans="1:42" x14ac:dyDescent="0.2">
      <c r="A510" s="23" t="s">
        <v>255</v>
      </c>
      <c r="B510" s="23" t="s">
        <v>1107</v>
      </c>
      <c r="C510" s="23" t="s">
        <v>1145</v>
      </c>
      <c r="D510" s="23" t="s">
        <v>1250</v>
      </c>
      <c r="E510" s="23" t="s">
        <v>1605</v>
      </c>
      <c r="F510" s="24">
        <v>1</v>
      </c>
      <c r="G510" s="24">
        <v>0</v>
      </c>
      <c r="H510" s="24">
        <f>ROUND(F510*AD510,2)</f>
        <v>0</v>
      </c>
      <c r="I510" s="24">
        <f>J510-H510</f>
        <v>0</v>
      </c>
      <c r="J510" s="24">
        <f>ROUND(F510*G510,2)</f>
        <v>0</v>
      </c>
      <c r="K510" s="24">
        <v>1.7000000000000001E-4</v>
      </c>
      <c r="L510" s="24">
        <f>F510*K510</f>
        <v>1.7000000000000001E-4</v>
      </c>
      <c r="M510" s="25" t="s">
        <v>7</v>
      </c>
      <c r="N510" s="24">
        <f>IF(M510="5",I510,0)</f>
        <v>0</v>
      </c>
      <c r="Y510" s="24">
        <f>IF(AC510=0,J510,0)</f>
        <v>0</v>
      </c>
      <c r="Z510" s="24">
        <f>IF(AC510=15,J510,0)</f>
        <v>0</v>
      </c>
      <c r="AA510" s="24">
        <f>IF(AC510=21,J510,0)</f>
        <v>0</v>
      </c>
      <c r="AC510" s="26">
        <v>21</v>
      </c>
      <c r="AD510" s="26">
        <f>G510*0.503959731543624</f>
        <v>0</v>
      </c>
      <c r="AE510" s="26">
        <f>G510*(1-0.503959731543624)</f>
        <v>0</v>
      </c>
      <c r="AL510" s="26">
        <f>F510*AD510</f>
        <v>0</v>
      </c>
      <c r="AM510" s="26">
        <f>F510*AE510</f>
        <v>0</v>
      </c>
      <c r="AN510" s="27" t="s">
        <v>1643</v>
      </c>
      <c r="AO510" s="27" t="s">
        <v>1656</v>
      </c>
      <c r="AP510" s="15" t="s">
        <v>1663</v>
      </c>
    </row>
    <row r="511" spans="1:42" x14ac:dyDescent="0.2">
      <c r="D511" s="28" t="s">
        <v>1243</v>
      </c>
      <c r="F511" s="29">
        <v>1</v>
      </c>
    </row>
    <row r="512" spans="1:42" x14ac:dyDescent="0.2">
      <c r="A512" s="23" t="s">
        <v>256</v>
      </c>
      <c r="B512" s="23" t="s">
        <v>1107</v>
      </c>
      <c r="C512" s="23" t="s">
        <v>1146</v>
      </c>
      <c r="D512" s="23" t="s">
        <v>1695</v>
      </c>
      <c r="E512" s="23" t="s">
        <v>1601</v>
      </c>
      <c r="F512" s="24">
        <v>1.1000000000000001</v>
      </c>
      <c r="G512" s="24">
        <v>0</v>
      </c>
      <c r="H512" s="24">
        <f>ROUND(F512*AD512,2)</f>
        <v>0</v>
      </c>
      <c r="I512" s="24">
        <f>J512-H512</f>
        <v>0</v>
      </c>
      <c r="J512" s="24">
        <f>ROUND(F512*G512,2)</f>
        <v>0</v>
      </c>
      <c r="K512" s="24">
        <v>8.9999999999999993E-3</v>
      </c>
      <c r="L512" s="24">
        <f>F512*K512</f>
        <v>9.9000000000000008E-3</v>
      </c>
      <c r="M512" s="25" t="s">
        <v>7</v>
      </c>
      <c r="N512" s="24">
        <f>IF(M512="5",I512,0)</f>
        <v>0</v>
      </c>
      <c r="Y512" s="24">
        <f>IF(AC512=0,J512,0)</f>
        <v>0</v>
      </c>
      <c r="Z512" s="24">
        <f>IF(AC512=15,J512,0)</f>
        <v>0</v>
      </c>
      <c r="AA512" s="24">
        <f>IF(AC512=21,J512,0)</f>
        <v>0</v>
      </c>
      <c r="AC512" s="26">
        <v>21</v>
      </c>
      <c r="AD512" s="26">
        <f>G512*1</f>
        <v>0</v>
      </c>
      <c r="AE512" s="26">
        <f>G512*(1-1)</f>
        <v>0</v>
      </c>
      <c r="AL512" s="26">
        <f>F512*AD512</f>
        <v>0</v>
      </c>
      <c r="AM512" s="26">
        <f>F512*AE512</f>
        <v>0</v>
      </c>
      <c r="AN512" s="27" t="s">
        <v>1643</v>
      </c>
      <c r="AO512" s="27" t="s">
        <v>1656</v>
      </c>
      <c r="AP512" s="15" t="s">
        <v>1663</v>
      </c>
    </row>
    <row r="513" spans="1:42" x14ac:dyDescent="0.2">
      <c r="D513" s="28" t="s">
        <v>1342</v>
      </c>
      <c r="F513" s="29">
        <v>1.1000000000000001</v>
      </c>
    </row>
    <row r="514" spans="1:42" x14ac:dyDescent="0.2">
      <c r="A514" s="23" t="s">
        <v>257</v>
      </c>
      <c r="B514" s="23" t="s">
        <v>1107</v>
      </c>
      <c r="C514" s="23" t="s">
        <v>1147</v>
      </c>
      <c r="D514" s="23" t="s">
        <v>1679</v>
      </c>
      <c r="E514" s="23" t="s">
        <v>1604</v>
      </c>
      <c r="F514" s="24">
        <v>1</v>
      </c>
      <c r="G514" s="24">
        <v>0</v>
      </c>
      <c r="H514" s="24">
        <f>ROUND(F514*AD514,2)</f>
        <v>0</v>
      </c>
      <c r="I514" s="24">
        <f>J514-H514</f>
        <v>0</v>
      </c>
      <c r="J514" s="24">
        <f>ROUND(F514*G514,2)</f>
        <v>0</v>
      </c>
      <c r="K514" s="24">
        <v>7.0000000000000001E-3</v>
      </c>
      <c r="L514" s="24">
        <f>F514*K514</f>
        <v>7.0000000000000001E-3</v>
      </c>
      <c r="M514" s="25" t="s">
        <v>7</v>
      </c>
      <c r="N514" s="24">
        <f>IF(M514="5",I514,0)</f>
        <v>0</v>
      </c>
      <c r="Y514" s="24">
        <f>IF(AC514=0,J514,0)</f>
        <v>0</v>
      </c>
      <c r="Z514" s="24">
        <f>IF(AC514=15,J514,0)</f>
        <v>0</v>
      </c>
      <c r="AA514" s="24">
        <f>IF(AC514=21,J514,0)</f>
        <v>0</v>
      </c>
      <c r="AC514" s="26">
        <v>21</v>
      </c>
      <c r="AD514" s="26">
        <f>G514*1</f>
        <v>0</v>
      </c>
      <c r="AE514" s="26">
        <f>G514*(1-1)</f>
        <v>0</v>
      </c>
      <c r="AL514" s="26">
        <f>F514*AD514</f>
        <v>0</v>
      </c>
      <c r="AM514" s="26">
        <f>F514*AE514</f>
        <v>0</v>
      </c>
      <c r="AN514" s="27" t="s">
        <v>1643</v>
      </c>
      <c r="AO514" s="27" t="s">
        <v>1656</v>
      </c>
      <c r="AP514" s="15" t="s">
        <v>1663</v>
      </c>
    </row>
    <row r="515" spans="1:42" x14ac:dyDescent="0.2">
      <c r="D515" s="28" t="s">
        <v>1243</v>
      </c>
      <c r="F515" s="29">
        <v>1</v>
      </c>
    </row>
    <row r="516" spans="1:42" x14ac:dyDescent="0.2">
      <c r="A516" s="23" t="s">
        <v>258</v>
      </c>
      <c r="B516" s="23" t="s">
        <v>1107</v>
      </c>
      <c r="C516" s="23" t="s">
        <v>1148</v>
      </c>
      <c r="D516" s="23" t="s">
        <v>1696</v>
      </c>
      <c r="E516" s="23" t="s">
        <v>1604</v>
      </c>
      <c r="F516" s="24">
        <v>1</v>
      </c>
      <c r="G516" s="24">
        <v>0</v>
      </c>
      <c r="H516" s="24">
        <f>ROUND(F516*AD516,2)</f>
        <v>0</v>
      </c>
      <c r="I516" s="24">
        <f>J516-H516</f>
        <v>0</v>
      </c>
      <c r="J516" s="24">
        <f>ROUND(F516*G516,2)</f>
        <v>0</v>
      </c>
      <c r="K516" s="24">
        <v>2.7999999999999998E-4</v>
      </c>
      <c r="L516" s="24">
        <f>F516*K516</f>
        <v>2.7999999999999998E-4</v>
      </c>
      <c r="M516" s="25" t="s">
        <v>7</v>
      </c>
      <c r="N516" s="24">
        <f>IF(M516="5",I516,0)</f>
        <v>0</v>
      </c>
      <c r="Y516" s="24">
        <f>IF(AC516=0,J516,0)</f>
        <v>0</v>
      </c>
      <c r="Z516" s="24">
        <f>IF(AC516=15,J516,0)</f>
        <v>0</v>
      </c>
      <c r="AA516" s="24">
        <f>IF(AC516=21,J516,0)</f>
        <v>0</v>
      </c>
      <c r="AC516" s="26">
        <v>21</v>
      </c>
      <c r="AD516" s="26">
        <f>G516*1</f>
        <v>0</v>
      </c>
      <c r="AE516" s="26">
        <f>G516*(1-1)</f>
        <v>0</v>
      </c>
      <c r="AL516" s="26">
        <f>F516*AD516</f>
        <v>0</v>
      </c>
      <c r="AM516" s="26">
        <f>F516*AE516</f>
        <v>0</v>
      </c>
      <c r="AN516" s="27" t="s">
        <v>1643</v>
      </c>
      <c r="AO516" s="27" t="s">
        <v>1656</v>
      </c>
      <c r="AP516" s="15" t="s">
        <v>1663</v>
      </c>
    </row>
    <row r="517" spans="1:42" x14ac:dyDescent="0.2">
      <c r="D517" s="28" t="s">
        <v>1243</v>
      </c>
      <c r="F517" s="29">
        <v>1</v>
      </c>
    </row>
    <row r="518" spans="1:42" x14ac:dyDescent="0.2">
      <c r="A518" s="23" t="s">
        <v>259</v>
      </c>
      <c r="B518" s="23" t="s">
        <v>1107</v>
      </c>
      <c r="C518" s="23" t="s">
        <v>1149</v>
      </c>
      <c r="D518" s="23" t="s">
        <v>1697</v>
      </c>
      <c r="E518" s="23" t="s">
        <v>1604</v>
      </c>
      <c r="F518" s="24">
        <v>1</v>
      </c>
      <c r="G518" s="24">
        <v>0</v>
      </c>
      <c r="H518" s="24">
        <f>ROUND(F518*AD518,2)</f>
        <v>0</v>
      </c>
      <c r="I518" s="24">
        <f>J518-H518</f>
        <v>0</v>
      </c>
      <c r="J518" s="24">
        <f>ROUND(F518*G518,2)</f>
        <v>0</v>
      </c>
      <c r="K518" s="24">
        <v>1.1000000000000001E-3</v>
      </c>
      <c r="L518" s="24">
        <f>F518*K518</f>
        <v>1.1000000000000001E-3</v>
      </c>
      <c r="M518" s="25" t="s">
        <v>7</v>
      </c>
      <c r="N518" s="24">
        <f>IF(M518="5",I518,0)</f>
        <v>0</v>
      </c>
      <c r="Y518" s="24">
        <f>IF(AC518=0,J518,0)</f>
        <v>0</v>
      </c>
      <c r="Z518" s="24">
        <f>IF(AC518=15,J518,0)</f>
        <v>0</v>
      </c>
      <c r="AA518" s="24">
        <f>IF(AC518=21,J518,0)</f>
        <v>0</v>
      </c>
      <c r="AC518" s="26">
        <v>21</v>
      </c>
      <c r="AD518" s="26">
        <f>G518*1</f>
        <v>0</v>
      </c>
      <c r="AE518" s="26">
        <f>G518*(1-1)</f>
        <v>0</v>
      </c>
      <c r="AL518" s="26">
        <f>F518*AD518</f>
        <v>0</v>
      </c>
      <c r="AM518" s="26">
        <f>F518*AE518</f>
        <v>0</v>
      </c>
      <c r="AN518" s="27" t="s">
        <v>1643</v>
      </c>
      <c r="AO518" s="27" t="s">
        <v>1656</v>
      </c>
      <c r="AP518" s="15" t="s">
        <v>1663</v>
      </c>
    </row>
    <row r="519" spans="1:42" x14ac:dyDescent="0.2">
      <c r="D519" s="28" t="s">
        <v>1243</v>
      </c>
      <c r="F519" s="29">
        <v>1</v>
      </c>
    </row>
    <row r="520" spans="1:42" x14ac:dyDescent="0.2">
      <c r="A520" s="23" t="s">
        <v>260</v>
      </c>
      <c r="B520" s="23" t="s">
        <v>1107</v>
      </c>
      <c r="C520" s="23" t="s">
        <v>1150</v>
      </c>
      <c r="D520" s="23" t="s">
        <v>1252</v>
      </c>
      <c r="E520" s="23" t="s">
        <v>1604</v>
      </c>
      <c r="F520" s="24">
        <v>1</v>
      </c>
      <c r="G520" s="24">
        <v>0</v>
      </c>
      <c r="H520" s="24">
        <f>ROUND(F520*AD520,2)</f>
        <v>0</v>
      </c>
      <c r="I520" s="24">
        <f>J520-H520</f>
        <v>0</v>
      </c>
      <c r="J520" s="24">
        <f>ROUND(F520*G520,2)</f>
        <v>0</v>
      </c>
      <c r="K520" s="24">
        <v>1.2999999999999999E-4</v>
      </c>
      <c r="L520" s="24">
        <f>F520*K520</f>
        <v>1.2999999999999999E-4</v>
      </c>
      <c r="M520" s="25" t="s">
        <v>7</v>
      </c>
      <c r="N520" s="24">
        <f>IF(M520="5",I520,0)</f>
        <v>0</v>
      </c>
      <c r="Y520" s="24">
        <f>IF(AC520=0,J520,0)</f>
        <v>0</v>
      </c>
      <c r="Z520" s="24">
        <f>IF(AC520=15,J520,0)</f>
        <v>0</v>
      </c>
      <c r="AA520" s="24">
        <f>IF(AC520=21,J520,0)</f>
        <v>0</v>
      </c>
      <c r="AC520" s="26">
        <v>21</v>
      </c>
      <c r="AD520" s="26">
        <f>G520*0.234411764705882</f>
        <v>0</v>
      </c>
      <c r="AE520" s="26">
        <f>G520*(1-0.234411764705882)</f>
        <v>0</v>
      </c>
      <c r="AL520" s="26">
        <f>F520*AD520</f>
        <v>0</v>
      </c>
      <c r="AM520" s="26">
        <f>F520*AE520</f>
        <v>0</v>
      </c>
      <c r="AN520" s="27" t="s">
        <v>1643</v>
      </c>
      <c r="AO520" s="27" t="s">
        <v>1656</v>
      </c>
      <c r="AP520" s="15" t="s">
        <v>1663</v>
      </c>
    </row>
    <row r="521" spans="1:42" x14ac:dyDescent="0.2">
      <c r="D521" s="28" t="s">
        <v>1243</v>
      </c>
      <c r="F521" s="29">
        <v>1</v>
      </c>
    </row>
    <row r="522" spans="1:42" x14ac:dyDescent="0.2">
      <c r="A522" s="23" t="s">
        <v>261</v>
      </c>
      <c r="B522" s="23" t="s">
        <v>1107</v>
      </c>
      <c r="C522" s="23" t="s">
        <v>1151</v>
      </c>
      <c r="D522" s="23" t="s">
        <v>1698</v>
      </c>
      <c r="E522" s="23" t="s">
        <v>1604</v>
      </c>
      <c r="F522" s="24">
        <v>1</v>
      </c>
      <c r="G522" s="24">
        <v>0</v>
      </c>
      <c r="H522" s="24">
        <f>ROUND(F522*AD522,2)</f>
        <v>0</v>
      </c>
      <c r="I522" s="24">
        <f>J522-H522</f>
        <v>0</v>
      </c>
      <c r="J522" s="24">
        <f>ROUND(F522*G522,2)</f>
        <v>0</v>
      </c>
      <c r="K522" s="24">
        <v>6.9999999999999999E-4</v>
      </c>
      <c r="L522" s="24">
        <f>F522*K522</f>
        <v>6.9999999999999999E-4</v>
      </c>
      <c r="M522" s="25" t="s">
        <v>7</v>
      </c>
      <c r="N522" s="24">
        <f>IF(M522="5",I522,0)</f>
        <v>0</v>
      </c>
      <c r="Y522" s="24">
        <f>IF(AC522=0,J522,0)</f>
        <v>0</v>
      </c>
      <c r="Z522" s="24">
        <f>IF(AC522=15,J522,0)</f>
        <v>0</v>
      </c>
      <c r="AA522" s="24">
        <f>IF(AC522=21,J522,0)</f>
        <v>0</v>
      </c>
      <c r="AC522" s="26">
        <v>21</v>
      </c>
      <c r="AD522" s="26">
        <f>G522*1</f>
        <v>0</v>
      </c>
      <c r="AE522" s="26">
        <f>G522*(1-1)</f>
        <v>0</v>
      </c>
      <c r="AL522" s="26">
        <f>F522*AD522</f>
        <v>0</v>
      </c>
      <c r="AM522" s="26">
        <f>F522*AE522</f>
        <v>0</v>
      </c>
      <c r="AN522" s="27" t="s">
        <v>1643</v>
      </c>
      <c r="AO522" s="27" t="s">
        <v>1656</v>
      </c>
      <c r="AP522" s="15" t="s">
        <v>1663</v>
      </c>
    </row>
    <row r="523" spans="1:42" x14ac:dyDescent="0.2">
      <c r="D523" s="28" t="s">
        <v>1243</v>
      </c>
      <c r="F523" s="29">
        <v>1</v>
      </c>
    </row>
    <row r="524" spans="1:42" x14ac:dyDescent="0.2">
      <c r="A524" s="23" t="s">
        <v>262</v>
      </c>
      <c r="B524" s="23" t="s">
        <v>1107</v>
      </c>
      <c r="C524" s="23" t="s">
        <v>1152</v>
      </c>
      <c r="D524" s="23" t="s">
        <v>1253</v>
      </c>
      <c r="E524" s="23" t="s">
        <v>1602</v>
      </c>
      <c r="F524" s="24">
        <v>0.06</v>
      </c>
      <c r="G524" s="24">
        <v>0</v>
      </c>
      <c r="H524" s="24">
        <f>ROUND(F524*AD524,2)</f>
        <v>0</v>
      </c>
      <c r="I524" s="24">
        <f>J524-H524</f>
        <v>0</v>
      </c>
      <c r="J524" s="24">
        <f>ROUND(F524*G524,2)</f>
        <v>0</v>
      </c>
      <c r="K524" s="24">
        <v>0</v>
      </c>
      <c r="L524" s="24">
        <f>F524*K524</f>
        <v>0</v>
      </c>
      <c r="M524" s="25" t="s">
        <v>10</v>
      </c>
      <c r="N524" s="24">
        <f>IF(M524="5",I524,0)</f>
        <v>0</v>
      </c>
      <c r="Y524" s="24">
        <f>IF(AC524=0,J524,0)</f>
        <v>0</v>
      </c>
      <c r="Z524" s="24">
        <f>IF(AC524=15,J524,0)</f>
        <v>0</v>
      </c>
      <c r="AA524" s="24">
        <f>IF(AC524=21,J524,0)</f>
        <v>0</v>
      </c>
      <c r="AC524" s="26">
        <v>21</v>
      </c>
      <c r="AD524" s="26">
        <f>G524*0</f>
        <v>0</v>
      </c>
      <c r="AE524" s="26">
        <f>G524*(1-0)</f>
        <v>0</v>
      </c>
      <c r="AL524" s="26">
        <f>F524*AD524</f>
        <v>0</v>
      </c>
      <c r="AM524" s="26">
        <f>F524*AE524</f>
        <v>0</v>
      </c>
      <c r="AN524" s="27" t="s">
        <v>1643</v>
      </c>
      <c r="AO524" s="27" t="s">
        <v>1656</v>
      </c>
      <c r="AP524" s="15" t="s">
        <v>1663</v>
      </c>
    </row>
    <row r="525" spans="1:42" x14ac:dyDescent="0.2">
      <c r="D525" s="28" t="s">
        <v>1343</v>
      </c>
      <c r="F525" s="29">
        <v>0.06</v>
      </c>
    </row>
    <row r="526" spans="1:42" x14ac:dyDescent="0.2">
      <c r="A526" s="20"/>
      <c r="B526" s="21" t="s">
        <v>1107</v>
      </c>
      <c r="C526" s="21" t="s">
        <v>755</v>
      </c>
      <c r="D526" s="42" t="s">
        <v>1255</v>
      </c>
      <c r="E526" s="43"/>
      <c r="F526" s="43"/>
      <c r="G526" s="43"/>
      <c r="H526" s="22">
        <f>SUM(H527:H533)</f>
        <v>0</v>
      </c>
      <c r="I526" s="22">
        <f>SUM(I527:I533)</f>
        <v>0</v>
      </c>
      <c r="J526" s="22">
        <f>H526+I526</f>
        <v>0</v>
      </c>
      <c r="K526" s="15"/>
      <c r="L526" s="22">
        <f>SUM(L527:L533)</f>
        <v>7.9314999999999997E-2</v>
      </c>
      <c r="O526" s="22">
        <f>IF(P526="PR",J526,SUM(N527:N533))</f>
        <v>0</v>
      </c>
      <c r="P526" s="15" t="s">
        <v>1627</v>
      </c>
      <c r="Q526" s="22">
        <f>IF(P526="HS",H526,0)</f>
        <v>0</v>
      </c>
      <c r="R526" s="22">
        <f>IF(P526="HS",I526-O526,0)</f>
        <v>0</v>
      </c>
      <c r="S526" s="22">
        <f>IF(P526="PS",H526,0)</f>
        <v>0</v>
      </c>
      <c r="T526" s="22">
        <f>IF(P526="PS",I526-O526,0)</f>
        <v>0</v>
      </c>
      <c r="U526" s="22">
        <f>IF(P526="MP",H526,0)</f>
        <v>0</v>
      </c>
      <c r="V526" s="22">
        <f>IF(P526="MP",I526-O526,0)</f>
        <v>0</v>
      </c>
      <c r="W526" s="22">
        <f>IF(P526="OM",H526,0)</f>
        <v>0</v>
      </c>
      <c r="X526" s="15" t="s">
        <v>1107</v>
      </c>
      <c r="AH526" s="22">
        <f>SUM(Y527:Y533)</f>
        <v>0</v>
      </c>
      <c r="AI526" s="22">
        <f>SUM(Z527:Z533)</f>
        <v>0</v>
      </c>
      <c r="AJ526" s="22">
        <f>SUM(AA527:AA533)</f>
        <v>0</v>
      </c>
    </row>
    <row r="527" spans="1:42" x14ac:dyDescent="0.2">
      <c r="A527" s="23" t="s">
        <v>263</v>
      </c>
      <c r="B527" s="23" t="s">
        <v>1107</v>
      </c>
      <c r="C527" s="23" t="s">
        <v>1153</v>
      </c>
      <c r="D527" s="23" t="s">
        <v>1699</v>
      </c>
      <c r="E527" s="23" t="s">
        <v>1600</v>
      </c>
      <c r="F527" s="24">
        <v>3.75</v>
      </c>
      <c r="G527" s="24">
        <v>0</v>
      </c>
      <c r="H527" s="24">
        <f>ROUND(F527*AD527,2)</f>
        <v>0</v>
      </c>
      <c r="I527" s="24">
        <f>J527-H527</f>
        <v>0</v>
      </c>
      <c r="J527" s="24">
        <f>ROUND(F527*G527,2)</f>
        <v>0</v>
      </c>
      <c r="K527" s="24">
        <v>3.5400000000000002E-3</v>
      </c>
      <c r="L527" s="24">
        <f>F527*K527</f>
        <v>1.3275E-2</v>
      </c>
      <c r="M527" s="25" t="s">
        <v>7</v>
      </c>
      <c r="N527" s="24">
        <f>IF(M527="5",I527,0)</f>
        <v>0</v>
      </c>
      <c r="Y527" s="24">
        <f>IF(AC527=0,J527,0)</f>
        <v>0</v>
      </c>
      <c r="Z527" s="24">
        <f>IF(AC527=15,J527,0)</f>
        <v>0</v>
      </c>
      <c r="AA527" s="24">
        <f>IF(AC527=21,J527,0)</f>
        <v>0</v>
      </c>
      <c r="AC527" s="26">
        <v>21</v>
      </c>
      <c r="AD527" s="26">
        <f>G527*0.372054263565891</f>
        <v>0</v>
      </c>
      <c r="AE527" s="26">
        <f>G527*(1-0.372054263565891)</f>
        <v>0</v>
      </c>
      <c r="AL527" s="26">
        <f>F527*AD527</f>
        <v>0</v>
      </c>
      <c r="AM527" s="26">
        <f>F527*AE527</f>
        <v>0</v>
      </c>
      <c r="AN527" s="27" t="s">
        <v>1644</v>
      </c>
      <c r="AO527" s="27" t="s">
        <v>1657</v>
      </c>
      <c r="AP527" s="15" t="s">
        <v>1663</v>
      </c>
    </row>
    <row r="528" spans="1:42" x14ac:dyDescent="0.2">
      <c r="D528" s="28" t="s">
        <v>1370</v>
      </c>
      <c r="F528" s="29">
        <v>3.75</v>
      </c>
    </row>
    <row r="529" spans="1:42" x14ac:dyDescent="0.2">
      <c r="A529" s="23" t="s">
        <v>264</v>
      </c>
      <c r="B529" s="23" t="s">
        <v>1107</v>
      </c>
      <c r="C529" s="23" t="s">
        <v>1154</v>
      </c>
      <c r="D529" s="23" t="s">
        <v>1256</v>
      </c>
      <c r="E529" s="23" t="s">
        <v>1600</v>
      </c>
      <c r="F529" s="24">
        <v>3.75</v>
      </c>
      <c r="G529" s="24">
        <v>0</v>
      </c>
      <c r="H529" s="24">
        <f>ROUND(F529*AD529,2)</f>
        <v>0</v>
      </c>
      <c r="I529" s="24">
        <f>J529-H529</f>
        <v>0</v>
      </c>
      <c r="J529" s="24">
        <f>ROUND(F529*G529,2)</f>
        <v>0</v>
      </c>
      <c r="K529" s="24">
        <v>8.0000000000000004E-4</v>
      </c>
      <c r="L529" s="24">
        <f>F529*K529</f>
        <v>3.0000000000000001E-3</v>
      </c>
      <c r="M529" s="25" t="s">
        <v>7</v>
      </c>
      <c r="N529" s="24">
        <f>IF(M529="5",I529,0)</f>
        <v>0</v>
      </c>
      <c r="Y529" s="24">
        <f>IF(AC529=0,J529,0)</f>
        <v>0</v>
      </c>
      <c r="Z529" s="24">
        <f>IF(AC529=15,J529,0)</f>
        <v>0</v>
      </c>
      <c r="AA529" s="24">
        <f>IF(AC529=21,J529,0)</f>
        <v>0</v>
      </c>
      <c r="AC529" s="26">
        <v>21</v>
      </c>
      <c r="AD529" s="26">
        <f>G529*1</f>
        <v>0</v>
      </c>
      <c r="AE529" s="26">
        <f>G529*(1-1)</f>
        <v>0</v>
      </c>
      <c r="AL529" s="26">
        <f>F529*AD529</f>
        <v>0</v>
      </c>
      <c r="AM529" s="26">
        <f>F529*AE529</f>
        <v>0</v>
      </c>
      <c r="AN529" s="27" t="s">
        <v>1644</v>
      </c>
      <c r="AO529" s="27" t="s">
        <v>1657</v>
      </c>
      <c r="AP529" s="15" t="s">
        <v>1663</v>
      </c>
    </row>
    <row r="530" spans="1:42" x14ac:dyDescent="0.2">
      <c r="D530" s="28" t="s">
        <v>1364</v>
      </c>
      <c r="F530" s="29">
        <v>3.75</v>
      </c>
    </row>
    <row r="531" spans="1:42" x14ac:dyDescent="0.2">
      <c r="A531" s="30" t="s">
        <v>265</v>
      </c>
      <c r="B531" s="30" t="s">
        <v>1107</v>
      </c>
      <c r="C531" s="30" t="s">
        <v>1155</v>
      </c>
      <c r="D531" s="30" t="s">
        <v>1700</v>
      </c>
      <c r="E531" s="30" t="s">
        <v>1600</v>
      </c>
      <c r="F531" s="31">
        <v>3.94</v>
      </c>
      <c r="G531" s="31">
        <v>0</v>
      </c>
      <c r="H531" s="31">
        <f>ROUND(F531*AD531,2)</f>
        <v>0</v>
      </c>
      <c r="I531" s="31">
        <f>J531-H531</f>
        <v>0</v>
      </c>
      <c r="J531" s="31">
        <f>ROUND(F531*G531,2)</f>
        <v>0</v>
      </c>
      <c r="K531" s="31">
        <v>1.6E-2</v>
      </c>
      <c r="L531" s="31">
        <f>F531*K531</f>
        <v>6.3039999999999999E-2</v>
      </c>
      <c r="M531" s="32" t="s">
        <v>1623</v>
      </c>
      <c r="N531" s="31">
        <f>IF(M531="5",I531,0)</f>
        <v>0</v>
      </c>
      <c r="Y531" s="31">
        <f>IF(AC531=0,J531,0)</f>
        <v>0</v>
      </c>
      <c r="Z531" s="31">
        <f>IF(AC531=15,J531,0)</f>
        <v>0</v>
      </c>
      <c r="AA531" s="31">
        <f>IF(AC531=21,J531,0)</f>
        <v>0</v>
      </c>
      <c r="AC531" s="26">
        <v>21</v>
      </c>
      <c r="AD531" s="26">
        <f>G531*1</f>
        <v>0</v>
      </c>
      <c r="AE531" s="26">
        <f>G531*(1-1)</f>
        <v>0</v>
      </c>
      <c r="AL531" s="26">
        <f>F531*AD531</f>
        <v>0</v>
      </c>
      <c r="AM531" s="26">
        <f>F531*AE531</f>
        <v>0</v>
      </c>
      <c r="AN531" s="27" t="s">
        <v>1644</v>
      </c>
      <c r="AO531" s="27" t="s">
        <v>1657</v>
      </c>
      <c r="AP531" s="15" t="s">
        <v>1663</v>
      </c>
    </row>
    <row r="532" spans="1:42" x14ac:dyDescent="0.2">
      <c r="D532" s="28" t="s">
        <v>1371</v>
      </c>
      <c r="F532" s="29">
        <v>3.94</v>
      </c>
    </row>
    <row r="533" spans="1:42" x14ac:dyDescent="0.2">
      <c r="A533" s="23" t="s">
        <v>266</v>
      </c>
      <c r="B533" s="23" t="s">
        <v>1107</v>
      </c>
      <c r="C533" s="23" t="s">
        <v>1156</v>
      </c>
      <c r="D533" s="23" t="s">
        <v>1258</v>
      </c>
      <c r="E533" s="23" t="s">
        <v>1602</v>
      </c>
      <c r="F533" s="24">
        <v>0.08</v>
      </c>
      <c r="G533" s="24">
        <v>0</v>
      </c>
      <c r="H533" s="24">
        <f>ROUND(F533*AD533,2)</f>
        <v>0</v>
      </c>
      <c r="I533" s="24">
        <f>J533-H533</f>
        <v>0</v>
      </c>
      <c r="J533" s="24">
        <f>ROUND(F533*G533,2)</f>
        <v>0</v>
      </c>
      <c r="K533" s="24">
        <v>0</v>
      </c>
      <c r="L533" s="24">
        <f>F533*K533</f>
        <v>0</v>
      </c>
      <c r="M533" s="25" t="s">
        <v>10</v>
      </c>
      <c r="N533" s="24">
        <f>IF(M533="5",I533,0)</f>
        <v>0</v>
      </c>
      <c r="Y533" s="24">
        <f>IF(AC533=0,J533,0)</f>
        <v>0</v>
      </c>
      <c r="Z533" s="24">
        <f>IF(AC533=15,J533,0)</f>
        <v>0</v>
      </c>
      <c r="AA533" s="24">
        <f>IF(AC533=21,J533,0)</f>
        <v>0</v>
      </c>
      <c r="AC533" s="26">
        <v>21</v>
      </c>
      <c r="AD533" s="26">
        <f>G533*0</f>
        <v>0</v>
      </c>
      <c r="AE533" s="26">
        <f>G533*(1-0)</f>
        <v>0</v>
      </c>
      <c r="AL533" s="26">
        <f>F533*AD533</f>
        <v>0</v>
      </c>
      <c r="AM533" s="26">
        <f>F533*AE533</f>
        <v>0</v>
      </c>
      <c r="AN533" s="27" t="s">
        <v>1644</v>
      </c>
      <c r="AO533" s="27" t="s">
        <v>1657</v>
      </c>
      <c r="AP533" s="15" t="s">
        <v>1663</v>
      </c>
    </row>
    <row r="534" spans="1:42" x14ac:dyDescent="0.2">
      <c r="D534" s="28" t="s">
        <v>1372</v>
      </c>
      <c r="F534" s="29">
        <v>0.08</v>
      </c>
    </row>
    <row r="535" spans="1:42" x14ac:dyDescent="0.2">
      <c r="A535" s="20"/>
      <c r="B535" s="21" t="s">
        <v>1107</v>
      </c>
      <c r="C535" s="21" t="s">
        <v>764</v>
      </c>
      <c r="D535" s="42" t="s">
        <v>1260</v>
      </c>
      <c r="E535" s="43"/>
      <c r="F535" s="43"/>
      <c r="G535" s="43"/>
      <c r="H535" s="22">
        <f>SUM(H536:H557)</f>
        <v>0</v>
      </c>
      <c r="I535" s="22">
        <f>SUM(I536:I557)</f>
        <v>0</v>
      </c>
      <c r="J535" s="22">
        <f>H535+I535</f>
        <v>0</v>
      </c>
      <c r="K535" s="15"/>
      <c r="L535" s="22">
        <f>SUM(L536:L557)</f>
        <v>0.47977240000000004</v>
      </c>
      <c r="O535" s="22">
        <f>IF(P535="PR",J535,SUM(N536:N557))</f>
        <v>0</v>
      </c>
      <c r="P535" s="15" t="s">
        <v>1627</v>
      </c>
      <c r="Q535" s="22">
        <f>IF(P535="HS",H535,0)</f>
        <v>0</v>
      </c>
      <c r="R535" s="22">
        <f>IF(P535="HS",I535-O535,0)</f>
        <v>0</v>
      </c>
      <c r="S535" s="22">
        <f>IF(P535="PS",H535,0)</f>
        <v>0</v>
      </c>
      <c r="T535" s="22">
        <f>IF(P535="PS",I535-O535,0)</f>
        <v>0</v>
      </c>
      <c r="U535" s="22">
        <f>IF(P535="MP",H535,0)</f>
        <v>0</v>
      </c>
      <c r="V535" s="22">
        <f>IF(P535="MP",I535-O535,0)</f>
        <v>0</v>
      </c>
      <c r="W535" s="22">
        <f>IF(P535="OM",H535,0)</f>
        <v>0</v>
      </c>
      <c r="X535" s="15" t="s">
        <v>1107</v>
      </c>
      <c r="AH535" s="22">
        <f>SUM(Y536:Y557)</f>
        <v>0</v>
      </c>
      <c r="AI535" s="22">
        <f>SUM(Z536:Z557)</f>
        <v>0</v>
      </c>
      <c r="AJ535" s="22">
        <f>SUM(AA536:AA557)</f>
        <v>0</v>
      </c>
    </row>
    <row r="536" spans="1:42" x14ac:dyDescent="0.2">
      <c r="A536" s="23" t="s">
        <v>267</v>
      </c>
      <c r="B536" s="23" t="s">
        <v>1107</v>
      </c>
      <c r="C536" s="23" t="s">
        <v>1157</v>
      </c>
      <c r="D536" s="23" t="s">
        <v>1261</v>
      </c>
      <c r="E536" s="23" t="s">
        <v>1600</v>
      </c>
      <c r="F536" s="24">
        <v>22.92</v>
      </c>
      <c r="G536" s="24">
        <v>0</v>
      </c>
      <c r="H536" s="24">
        <f>ROUND(F536*AD536,2)</f>
        <v>0</v>
      </c>
      <c r="I536" s="24">
        <f>J536-H536</f>
        <v>0</v>
      </c>
      <c r="J536" s="24">
        <f>ROUND(F536*G536,2)</f>
        <v>0</v>
      </c>
      <c r="K536" s="24">
        <v>0</v>
      </c>
      <c r="L536" s="24">
        <f>F536*K536</f>
        <v>0</v>
      </c>
      <c r="M536" s="25" t="s">
        <v>7</v>
      </c>
      <c r="N536" s="24">
        <f>IF(M536="5",I536,0)</f>
        <v>0</v>
      </c>
      <c r="Y536" s="24">
        <f>IF(AC536=0,J536,0)</f>
        <v>0</v>
      </c>
      <c r="Z536" s="24">
        <f>IF(AC536=15,J536,0)</f>
        <v>0</v>
      </c>
      <c r="AA536" s="24">
        <f>IF(AC536=21,J536,0)</f>
        <v>0</v>
      </c>
      <c r="AC536" s="26">
        <v>21</v>
      </c>
      <c r="AD536" s="26">
        <f>G536*0.334494773519164</f>
        <v>0</v>
      </c>
      <c r="AE536" s="26">
        <f>G536*(1-0.334494773519164)</f>
        <v>0</v>
      </c>
      <c r="AL536" s="26">
        <f>F536*AD536</f>
        <v>0</v>
      </c>
      <c r="AM536" s="26">
        <f>F536*AE536</f>
        <v>0</v>
      </c>
      <c r="AN536" s="27" t="s">
        <v>1645</v>
      </c>
      <c r="AO536" s="27" t="s">
        <v>1658</v>
      </c>
      <c r="AP536" s="15" t="s">
        <v>1663</v>
      </c>
    </row>
    <row r="537" spans="1:42" x14ac:dyDescent="0.2">
      <c r="D537" s="28" t="s">
        <v>1373</v>
      </c>
      <c r="F537" s="29">
        <v>24.55</v>
      </c>
    </row>
    <row r="538" spans="1:42" x14ac:dyDescent="0.2">
      <c r="D538" s="28" t="s">
        <v>1374</v>
      </c>
      <c r="F538" s="29">
        <v>-1.63</v>
      </c>
    </row>
    <row r="539" spans="1:42" x14ac:dyDescent="0.2">
      <c r="A539" s="23" t="s">
        <v>268</v>
      </c>
      <c r="B539" s="23" t="s">
        <v>1107</v>
      </c>
      <c r="C539" s="23" t="s">
        <v>1158</v>
      </c>
      <c r="D539" s="23" t="s">
        <v>1701</v>
      </c>
      <c r="E539" s="23" t="s">
        <v>1600</v>
      </c>
      <c r="F539" s="24">
        <v>22.92</v>
      </c>
      <c r="G539" s="24">
        <v>0</v>
      </c>
      <c r="H539" s="24">
        <f>ROUND(F539*AD539,2)</f>
        <v>0</v>
      </c>
      <c r="I539" s="24">
        <f>J539-H539</f>
        <v>0</v>
      </c>
      <c r="J539" s="24">
        <f>ROUND(F539*G539,2)</f>
        <v>0</v>
      </c>
      <c r="K539" s="24">
        <v>1.1E-4</v>
      </c>
      <c r="L539" s="24">
        <f>F539*K539</f>
        <v>2.5212000000000004E-3</v>
      </c>
      <c r="M539" s="25" t="s">
        <v>7</v>
      </c>
      <c r="N539" s="24">
        <f>IF(M539="5",I539,0)</f>
        <v>0</v>
      </c>
      <c r="Y539" s="24">
        <f>IF(AC539=0,J539,0)</f>
        <v>0</v>
      </c>
      <c r="Z539" s="24">
        <f>IF(AC539=15,J539,0)</f>
        <v>0</v>
      </c>
      <c r="AA539" s="24">
        <f>IF(AC539=21,J539,0)</f>
        <v>0</v>
      </c>
      <c r="AC539" s="26">
        <v>21</v>
      </c>
      <c r="AD539" s="26">
        <f>G539*0.75</f>
        <v>0</v>
      </c>
      <c r="AE539" s="26">
        <f>G539*(1-0.75)</f>
        <v>0</v>
      </c>
      <c r="AL539" s="26">
        <f>F539*AD539</f>
        <v>0</v>
      </c>
      <c r="AM539" s="26">
        <f>F539*AE539</f>
        <v>0</v>
      </c>
      <c r="AN539" s="27" t="s">
        <v>1645</v>
      </c>
      <c r="AO539" s="27" t="s">
        <v>1658</v>
      </c>
      <c r="AP539" s="15" t="s">
        <v>1663</v>
      </c>
    </row>
    <row r="540" spans="1:42" x14ac:dyDescent="0.2">
      <c r="D540" s="28" t="s">
        <v>1375</v>
      </c>
      <c r="F540" s="29">
        <v>22.92</v>
      </c>
    </row>
    <row r="541" spans="1:42" x14ac:dyDescent="0.2">
      <c r="A541" s="23" t="s">
        <v>269</v>
      </c>
      <c r="B541" s="23" t="s">
        <v>1107</v>
      </c>
      <c r="C541" s="23" t="s">
        <v>1199</v>
      </c>
      <c r="D541" s="23" t="s">
        <v>1702</v>
      </c>
      <c r="E541" s="23" t="s">
        <v>1600</v>
      </c>
      <c r="F541" s="24">
        <v>22.92</v>
      </c>
      <c r="G541" s="24">
        <v>0</v>
      </c>
      <c r="H541" s="24">
        <f>ROUND(F541*AD541,2)</f>
        <v>0</v>
      </c>
      <c r="I541" s="24">
        <f>J541-H541</f>
        <v>0</v>
      </c>
      <c r="J541" s="24">
        <f>ROUND(F541*G541,2)</f>
        <v>0</v>
      </c>
      <c r="K541" s="24">
        <v>3.5000000000000001E-3</v>
      </c>
      <c r="L541" s="24">
        <f>F541*K541</f>
        <v>8.0220000000000014E-2</v>
      </c>
      <c r="M541" s="25" t="s">
        <v>7</v>
      </c>
      <c r="N541" s="24">
        <f>IF(M541="5",I541,0)</f>
        <v>0</v>
      </c>
      <c r="Y541" s="24">
        <f>IF(AC541=0,J541,0)</f>
        <v>0</v>
      </c>
      <c r="Z541" s="24">
        <f>IF(AC541=15,J541,0)</f>
        <v>0</v>
      </c>
      <c r="AA541" s="24">
        <f>IF(AC541=21,J541,0)</f>
        <v>0</v>
      </c>
      <c r="AC541" s="26">
        <v>21</v>
      </c>
      <c r="AD541" s="26">
        <f>G541*0.315275310834813</f>
        <v>0</v>
      </c>
      <c r="AE541" s="26">
        <f>G541*(1-0.315275310834813)</f>
        <v>0</v>
      </c>
      <c r="AL541" s="26">
        <f>F541*AD541</f>
        <v>0</v>
      </c>
      <c r="AM541" s="26">
        <f>F541*AE541</f>
        <v>0</v>
      </c>
      <c r="AN541" s="27" t="s">
        <v>1645</v>
      </c>
      <c r="AO541" s="27" t="s">
        <v>1658</v>
      </c>
      <c r="AP541" s="15" t="s">
        <v>1663</v>
      </c>
    </row>
    <row r="542" spans="1:42" x14ac:dyDescent="0.2">
      <c r="D542" s="28" t="s">
        <v>1375</v>
      </c>
      <c r="F542" s="29">
        <v>22.92</v>
      </c>
    </row>
    <row r="543" spans="1:42" x14ac:dyDescent="0.2">
      <c r="A543" s="30" t="s">
        <v>270</v>
      </c>
      <c r="B543" s="30" t="s">
        <v>1107</v>
      </c>
      <c r="C543" s="30" t="s">
        <v>1160</v>
      </c>
      <c r="D543" s="30" t="s">
        <v>1703</v>
      </c>
      <c r="E543" s="30" t="s">
        <v>1600</v>
      </c>
      <c r="F543" s="31">
        <v>24.07</v>
      </c>
      <c r="G543" s="31">
        <v>0</v>
      </c>
      <c r="H543" s="31">
        <f>ROUND(F543*AD543,2)</f>
        <v>0</v>
      </c>
      <c r="I543" s="31">
        <f>J543-H543</f>
        <v>0</v>
      </c>
      <c r="J543" s="31">
        <f>ROUND(F543*G543,2)</f>
        <v>0</v>
      </c>
      <c r="K543" s="31">
        <v>1.6E-2</v>
      </c>
      <c r="L543" s="31">
        <f>F543*K543</f>
        <v>0.38512000000000002</v>
      </c>
      <c r="M543" s="32" t="s">
        <v>1623</v>
      </c>
      <c r="N543" s="31">
        <f>IF(M543="5",I543,0)</f>
        <v>0</v>
      </c>
      <c r="Y543" s="31">
        <f>IF(AC543=0,J543,0)</f>
        <v>0</v>
      </c>
      <c r="Z543" s="31">
        <f>IF(AC543=15,J543,0)</f>
        <v>0</v>
      </c>
      <c r="AA543" s="31">
        <f>IF(AC543=21,J543,0)</f>
        <v>0</v>
      </c>
      <c r="AC543" s="26">
        <v>21</v>
      </c>
      <c r="AD543" s="26">
        <f>G543*1</f>
        <v>0</v>
      </c>
      <c r="AE543" s="26">
        <f>G543*(1-1)</f>
        <v>0</v>
      </c>
      <c r="AL543" s="26">
        <f>F543*AD543</f>
        <v>0</v>
      </c>
      <c r="AM543" s="26">
        <f>F543*AE543</f>
        <v>0</v>
      </c>
      <c r="AN543" s="27" t="s">
        <v>1645</v>
      </c>
      <c r="AO543" s="27" t="s">
        <v>1658</v>
      </c>
      <c r="AP543" s="15" t="s">
        <v>1663</v>
      </c>
    </row>
    <row r="544" spans="1:42" x14ac:dyDescent="0.2">
      <c r="D544" s="28" t="s">
        <v>1376</v>
      </c>
      <c r="F544" s="29">
        <v>24.07</v>
      </c>
    </row>
    <row r="545" spans="1:42" x14ac:dyDescent="0.2">
      <c r="A545" s="23" t="s">
        <v>271</v>
      </c>
      <c r="B545" s="23" t="s">
        <v>1107</v>
      </c>
      <c r="C545" s="23" t="s">
        <v>1161</v>
      </c>
      <c r="D545" s="23" t="s">
        <v>1266</v>
      </c>
      <c r="E545" s="23" t="s">
        <v>1600</v>
      </c>
      <c r="F545" s="24">
        <v>22.92</v>
      </c>
      <c r="G545" s="24">
        <v>0</v>
      </c>
      <c r="H545" s="24">
        <f>ROUND(F545*AD545,2)</f>
        <v>0</v>
      </c>
      <c r="I545" s="24">
        <f>J545-H545</f>
        <v>0</v>
      </c>
      <c r="J545" s="24">
        <f>ROUND(F545*G545,2)</f>
        <v>0</v>
      </c>
      <c r="K545" s="24">
        <v>1.1E-4</v>
      </c>
      <c r="L545" s="24">
        <f>F545*K545</f>
        <v>2.5212000000000004E-3</v>
      </c>
      <c r="M545" s="25" t="s">
        <v>7</v>
      </c>
      <c r="N545" s="24">
        <f>IF(M545="5",I545,0)</f>
        <v>0</v>
      </c>
      <c r="Y545" s="24">
        <f>IF(AC545=0,J545,0)</f>
        <v>0</v>
      </c>
      <c r="Z545" s="24">
        <f>IF(AC545=15,J545,0)</f>
        <v>0</v>
      </c>
      <c r="AA545" s="24">
        <f>IF(AC545=21,J545,0)</f>
        <v>0</v>
      </c>
      <c r="AC545" s="26">
        <v>21</v>
      </c>
      <c r="AD545" s="26">
        <f>G545*1</f>
        <v>0</v>
      </c>
      <c r="AE545" s="26">
        <f>G545*(1-1)</f>
        <v>0</v>
      </c>
      <c r="AL545" s="26">
        <f>F545*AD545</f>
        <v>0</v>
      </c>
      <c r="AM545" s="26">
        <f>F545*AE545</f>
        <v>0</v>
      </c>
      <c r="AN545" s="27" t="s">
        <v>1645</v>
      </c>
      <c r="AO545" s="27" t="s">
        <v>1658</v>
      </c>
      <c r="AP545" s="15" t="s">
        <v>1663</v>
      </c>
    </row>
    <row r="546" spans="1:42" x14ac:dyDescent="0.2">
      <c r="D546" s="28" t="s">
        <v>1375</v>
      </c>
      <c r="F546" s="29">
        <v>22.92</v>
      </c>
    </row>
    <row r="547" spans="1:42" x14ac:dyDescent="0.2">
      <c r="A547" s="23" t="s">
        <v>272</v>
      </c>
      <c r="B547" s="23" t="s">
        <v>1107</v>
      </c>
      <c r="C547" s="23" t="s">
        <v>1162</v>
      </c>
      <c r="D547" s="23" t="s">
        <v>1267</v>
      </c>
      <c r="E547" s="23" t="s">
        <v>1601</v>
      </c>
      <c r="F547" s="24">
        <v>29.8</v>
      </c>
      <c r="G547" s="24">
        <v>0</v>
      </c>
      <c r="H547" s="24">
        <f>ROUND(F547*AD547,2)</f>
        <v>0</v>
      </c>
      <c r="I547" s="24">
        <f>J547-H547</f>
        <v>0</v>
      </c>
      <c r="J547" s="24">
        <f>ROUND(F547*G547,2)</f>
        <v>0</v>
      </c>
      <c r="K547" s="24">
        <v>0</v>
      </c>
      <c r="L547" s="24">
        <f>F547*K547</f>
        <v>0</v>
      </c>
      <c r="M547" s="25" t="s">
        <v>7</v>
      </c>
      <c r="N547" s="24">
        <f>IF(M547="5",I547,0)</f>
        <v>0</v>
      </c>
      <c r="Y547" s="24">
        <f>IF(AC547=0,J547,0)</f>
        <v>0</v>
      </c>
      <c r="Z547" s="24">
        <f>IF(AC547=15,J547,0)</f>
        <v>0</v>
      </c>
      <c r="AA547" s="24">
        <f>IF(AC547=21,J547,0)</f>
        <v>0</v>
      </c>
      <c r="AC547" s="26">
        <v>21</v>
      </c>
      <c r="AD547" s="26">
        <f>G547*0</f>
        <v>0</v>
      </c>
      <c r="AE547" s="26">
        <f>G547*(1-0)</f>
        <v>0</v>
      </c>
      <c r="AL547" s="26">
        <f>F547*AD547</f>
        <v>0</v>
      </c>
      <c r="AM547" s="26">
        <f>F547*AE547</f>
        <v>0</v>
      </c>
      <c r="AN547" s="27" t="s">
        <v>1645</v>
      </c>
      <c r="AO547" s="27" t="s">
        <v>1658</v>
      </c>
      <c r="AP547" s="15" t="s">
        <v>1663</v>
      </c>
    </row>
    <row r="548" spans="1:42" x14ac:dyDescent="0.2">
      <c r="D548" s="28" t="s">
        <v>1377</v>
      </c>
      <c r="F548" s="29">
        <v>18</v>
      </c>
    </row>
    <row r="549" spans="1:42" x14ac:dyDescent="0.2">
      <c r="D549" s="28" t="s">
        <v>1352</v>
      </c>
      <c r="F549" s="29">
        <v>7.1</v>
      </c>
    </row>
    <row r="550" spans="1:42" x14ac:dyDescent="0.2">
      <c r="D550" s="28" t="s">
        <v>1378</v>
      </c>
      <c r="F550" s="29">
        <v>4.7</v>
      </c>
    </row>
    <row r="551" spans="1:42" x14ac:dyDescent="0.2">
      <c r="A551" s="23" t="s">
        <v>273</v>
      </c>
      <c r="B551" s="23" t="s">
        <v>1107</v>
      </c>
      <c r="C551" s="23" t="s">
        <v>1163</v>
      </c>
      <c r="D551" s="23" t="s">
        <v>1271</v>
      </c>
      <c r="E551" s="23" t="s">
        <v>1601</v>
      </c>
      <c r="F551" s="24">
        <v>7.46</v>
      </c>
      <c r="G551" s="24">
        <v>0</v>
      </c>
      <c r="H551" s="24">
        <f>ROUND(F551*AD551,2)</f>
        <v>0</v>
      </c>
      <c r="I551" s="24">
        <f>J551-H551</f>
        <v>0</v>
      </c>
      <c r="J551" s="24">
        <f>ROUND(F551*G551,2)</f>
        <v>0</v>
      </c>
      <c r="K551" s="24">
        <v>2.9999999999999997E-4</v>
      </c>
      <c r="L551" s="24">
        <f>F551*K551</f>
        <v>2.238E-3</v>
      </c>
      <c r="M551" s="25" t="s">
        <v>7</v>
      </c>
      <c r="N551" s="24">
        <f>IF(M551="5",I551,0)</f>
        <v>0</v>
      </c>
      <c r="Y551" s="24">
        <f>IF(AC551=0,J551,0)</f>
        <v>0</v>
      </c>
      <c r="Z551" s="24">
        <f>IF(AC551=15,J551,0)</f>
        <v>0</v>
      </c>
      <c r="AA551" s="24">
        <f>IF(AC551=21,J551,0)</f>
        <v>0</v>
      </c>
      <c r="AC551" s="26">
        <v>21</v>
      </c>
      <c r="AD551" s="26">
        <f>G551*1</f>
        <v>0</v>
      </c>
      <c r="AE551" s="26">
        <f>G551*(1-1)</f>
        <v>0</v>
      </c>
      <c r="AL551" s="26">
        <f>F551*AD551</f>
        <v>0</v>
      </c>
      <c r="AM551" s="26">
        <f>F551*AE551</f>
        <v>0</v>
      </c>
      <c r="AN551" s="27" t="s">
        <v>1645</v>
      </c>
      <c r="AO551" s="27" t="s">
        <v>1658</v>
      </c>
      <c r="AP551" s="15" t="s">
        <v>1663</v>
      </c>
    </row>
    <row r="552" spans="1:42" x14ac:dyDescent="0.2">
      <c r="D552" s="28" t="s">
        <v>1354</v>
      </c>
      <c r="F552" s="29">
        <v>7.46</v>
      </c>
    </row>
    <row r="553" spans="1:42" x14ac:dyDescent="0.2">
      <c r="A553" s="23" t="s">
        <v>274</v>
      </c>
      <c r="B553" s="23" t="s">
        <v>1107</v>
      </c>
      <c r="C553" s="23" t="s">
        <v>1164</v>
      </c>
      <c r="D553" s="23" t="s">
        <v>1273</v>
      </c>
      <c r="E553" s="23" t="s">
        <v>1601</v>
      </c>
      <c r="F553" s="24">
        <v>18.899999999999999</v>
      </c>
      <c r="G553" s="24">
        <v>0</v>
      </c>
      <c r="H553" s="24">
        <f>ROUND(F553*AD553,2)</f>
        <v>0</v>
      </c>
      <c r="I553" s="24">
        <f>J553-H553</f>
        <v>0</v>
      </c>
      <c r="J553" s="24">
        <f>ROUND(F553*G553,2)</f>
        <v>0</v>
      </c>
      <c r="K553" s="24">
        <v>2.9999999999999997E-4</v>
      </c>
      <c r="L553" s="24">
        <f>F553*K553</f>
        <v>5.6699999999999988E-3</v>
      </c>
      <c r="M553" s="25" t="s">
        <v>7</v>
      </c>
      <c r="N553" s="24">
        <f>IF(M553="5",I553,0)</f>
        <v>0</v>
      </c>
      <c r="Y553" s="24">
        <f>IF(AC553=0,J553,0)</f>
        <v>0</v>
      </c>
      <c r="Z553" s="24">
        <f>IF(AC553=15,J553,0)</f>
        <v>0</v>
      </c>
      <c r="AA553" s="24">
        <f>IF(AC553=21,J553,0)</f>
        <v>0</v>
      </c>
      <c r="AC553" s="26">
        <v>21</v>
      </c>
      <c r="AD553" s="26">
        <f>G553*1</f>
        <v>0</v>
      </c>
      <c r="AE553" s="26">
        <f>G553*(1-1)</f>
        <v>0</v>
      </c>
      <c r="AL553" s="26">
        <f>F553*AD553</f>
        <v>0</v>
      </c>
      <c r="AM553" s="26">
        <f>F553*AE553</f>
        <v>0</v>
      </c>
      <c r="AN553" s="27" t="s">
        <v>1645</v>
      </c>
      <c r="AO553" s="27" t="s">
        <v>1658</v>
      </c>
      <c r="AP553" s="15" t="s">
        <v>1663</v>
      </c>
    </row>
    <row r="554" spans="1:42" x14ac:dyDescent="0.2">
      <c r="D554" s="28" t="s">
        <v>1379</v>
      </c>
      <c r="F554" s="29">
        <v>18.899999999999999</v>
      </c>
    </row>
    <row r="555" spans="1:42" x14ac:dyDescent="0.2">
      <c r="A555" s="23" t="s">
        <v>275</v>
      </c>
      <c r="B555" s="23" t="s">
        <v>1107</v>
      </c>
      <c r="C555" s="23" t="s">
        <v>1165</v>
      </c>
      <c r="D555" s="23" t="s">
        <v>1275</v>
      </c>
      <c r="E555" s="23" t="s">
        <v>1601</v>
      </c>
      <c r="F555" s="24">
        <v>4.9400000000000004</v>
      </c>
      <c r="G555" s="24">
        <v>0</v>
      </c>
      <c r="H555" s="24">
        <f>ROUND(F555*AD555,2)</f>
        <v>0</v>
      </c>
      <c r="I555" s="24">
        <f>J555-H555</f>
        <v>0</v>
      </c>
      <c r="J555" s="24">
        <f>ROUND(F555*G555,2)</f>
        <v>0</v>
      </c>
      <c r="K555" s="24">
        <v>2.9999999999999997E-4</v>
      </c>
      <c r="L555" s="24">
        <f>F555*K555</f>
        <v>1.482E-3</v>
      </c>
      <c r="M555" s="25" t="s">
        <v>7</v>
      </c>
      <c r="N555" s="24">
        <f>IF(M555="5",I555,0)</f>
        <v>0</v>
      </c>
      <c r="Y555" s="24">
        <f>IF(AC555=0,J555,0)</f>
        <v>0</v>
      </c>
      <c r="Z555" s="24">
        <f>IF(AC555=15,J555,0)</f>
        <v>0</v>
      </c>
      <c r="AA555" s="24">
        <f>IF(AC555=21,J555,0)</f>
        <v>0</v>
      </c>
      <c r="AC555" s="26">
        <v>21</v>
      </c>
      <c r="AD555" s="26">
        <f>G555*1</f>
        <v>0</v>
      </c>
      <c r="AE555" s="26">
        <f>G555*(1-1)</f>
        <v>0</v>
      </c>
      <c r="AL555" s="26">
        <f>F555*AD555</f>
        <v>0</v>
      </c>
      <c r="AM555" s="26">
        <f>F555*AE555</f>
        <v>0</v>
      </c>
      <c r="AN555" s="27" t="s">
        <v>1645</v>
      </c>
      <c r="AO555" s="27" t="s">
        <v>1658</v>
      </c>
      <c r="AP555" s="15" t="s">
        <v>1663</v>
      </c>
    </row>
    <row r="556" spans="1:42" x14ac:dyDescent="0.2">
      <c r="D556" s="28" t="s">
        <v>1380</v>
      </c>
      <c r="F556" s="29">
        <v>4.9400000000000004</v>
      </c>
    </row>
    <row r="557" spans="1:42" x14ac:dyDescent="0.2">
      <c r="A557" s="23" t="s">
        <v>276</v>
      </c>
      <c r="B557" s="23" t="s">
        <v>1107</v>
      </c>
      <c r="C557" s="23" t="s">
        <v>1166</v>
      </c>
      <c r="D557" s="23" t="s">
        <v>1277</v>
      </c>
      <c r="E557" s="23" t="s">
        <v>1602</v>
      </c>
      <c r="F557" s="24">
        <v>0.48</v>
      </c>
      <c r="G557" s="24">
        <v>0</v>
      </c>
      <c r="H557" s="24">
        <f>ROUND(F557*AD557,2)</f>
        <v>0</v>
      </c>
      <c r="I557" s="24">
        <f>J557-H557</f>
        <v>0</v>
      </c>
      <c r="J557" s="24">
        <f>ROUND(F557*G557,2)</f>
        <v>0</v>
      </c>
      <c r="K557" s="24">
        <v>0</v>
      </c>
      <c r="L557" s="24">
        <f>F557*K557</f>
        <v>0</v>
      </c>
      <c r="M557" s="25" t="s">
        <v>10</v>
      </c>
      <c r="N557" s="24">
        <f>IF(M557="5",I557,0)</f>
        <v>0</v>
      </c>
      <c r="Y557" s="24">
        <f>IF(AC557=0,J557,0)</f>
        <v>0</v>
      </c>
      <c r="Z557" s="24">
        <f>IF(AC557=15,J557,0)</f>
        <v>0</v>
      </c>
      <c r="AA557" s="24">
        <f>IF(AC557=21,J557,0)</f>
        <v>0</v>
      </c>
      <c r="AC557" s="26">
        <v>21</v>
      </c>
      <c r="AD557" s="26">
        <f>G557*0</f>
        <v>0</v>
      </c>
      <c r="AE557" s="26">
        <f>G557*(1-0)</f>
        <v>0</v>
      </c>
      <c r="AL557" s="26">
        <f>F557*AD557</f>
        <v>0</v>
      </c>
      <c r="AM557" s="26">
        <f>F557*AE557</f>
        <v>0</v>
      </c>
      <c r="AN557" s="27" t="s">
        <v>1645</v>
      </c>
      <c r="AO557" s="27" t="s">
        <v>1658</v>
      </c>
      <c r="AP557" s="15" t="s">
        <v>1663</v>
      </c>
    </row>
    <row r="558" spans="1:42" x14ac:dyDescent="0.2">
      <c r="D558" s="28" t="s">
        <v>1381</v>
      </c>
      <c r="F558" s="29">
        <v>0.48</v>
      </c>
    </row>
    <row r="559" spans="1:42" x14ac:dyDescent="0.2">
      <c r="A559" s="20"/>
      <c r="B559" s="21" t="s">
        <v>1107</v>
      </c>
      <c r="C559" s="21" t="s">
        <v>767</v>
      </c>
      <c r="D559" s="42" t="s">
        <v>1279</v>
      </c>
      <c r="E559" s="43"/>
      <c r="F559" s="43"/>
      <c r="G559" s="43"/>
      <c r="H559" s="22">
        <f>SUM(H560:H562)</f>
        <v>0</v>
      </c>
      <c r="I559" s="22">
        <f>SUM(I560:I562)</f>
        <v>0</v>
      </c>
      <c r="J559" s="22">
        <f>H559+I559</f>
        <v>0</v>
      </c>
      <c r="K559" s="15"/>
      <c r="L559" s="22">
        <f>SUM(L560:L562)</f>
        <v>8.1269999999999997E-4</v>
      </c>
      <c r="O559" s="22">
        <f>IF(P559="PR",J559,SUM(N560:N562))</f>
        <v>0</v>
      </c>
      <c r="P559" s="15" t="s">
        <v>1627</v>
      </c>
      <c r="Q559" s="22">
        <f>IF(P559="HS",H559,0)</f>
        <v>0</v>
      </c>
      <c r="R559" s="22">
        <f>IF(P559="HS",I559-O559,0)</f>
        <v>0</v>
      </c>
      <c r="S559" s="22">
        <f>IF(P559="PS",H559,0)</f>
        <v>0</v>
      </c>
      <c r="T559" s="22">
        <f>IF(P559="PS",I559-O559,0)</f>
        <v>0</v>
      </c>
      <c r="U559" s="22">
        <f>IF(P559="MP",H559,0)</f>
        <v>0</v>
      </c>
      <c r="V559" s="22">
        <f>IF(P559="MP",I559-O559,0)</f>
        <v>0</v>
      </c>
      <c r="W559" s="22">
        <f>IF(P559="OM",H559,0)</f>
        <v>0</v>
      </c>
      <c r="X559" s="15" t="s">
        <v>1107</v>
      </c>
      <c r="AH559" s="22">
        <f>SUM(Y560:Y562)</f>
        <v>0</v>
      </c>
      <c r="AI559" s="22">
        <f>SUM(Z560:Z562)</f>
        <v>0</v>
      </c>
      <c r="AJ559" s="22">
        <f>SUM(AA560:AA562)</f>
        <v>0</v>
      </c>
    </row>
    <row r="560" spans="1:42" x14ac:dyDescent="0.2">
      <c r="A560" s="23" t="s">
        <v>277</v>
      </c>
      <c r="B560" s="23" t="s">
        <v>1107</v>
      </c>
      <c r="C560" s="23" t="s">
        <v>1167</v>
      </c>
      <c r="D560" s="23" t="s">
        <v>1280</v>
      </c>
      <c r="E560" s="23" t="s">
        <v>1600</v>
      </c>
      <c r="F560" s="24">
        <v>3.87</v>
      </c>
      <c r="G560" s="24">
        <v>0</v>
      </c>
      <c r="H560" s="24">
        <f>ROUND(F560*AD560,2)</f>
        <v>0</v>
      </c>
      <c r="I560" s="24">
        <f>J560-H560</f>
        <v>0</v>
      </c>
      <c r="J560" s="24">
        <f>ROUND(F560*G560,2)</f>
        <v>0</v>
      </c>
      <c r="K560" s="24">
        <v>6.9999999999999994E-5</v>
      </c>
      <c r="L560" s="24">
        <f>F560*K560</f>
        <v>2.7089999999999997E-4</v>
      </c>
      <c r="M560" s="25" t="s">
        <v>7</v>
      </c>
      <c r="N560" s="24">
        <f>IF(M560="5",I560,0)</f>
        <v>0</v>
      </c>
      <c r="Y560" s="24">
        <f>IF(AC560=0,J560,0)</f>
        <v>0</v>
      </c>
      <c r="Z560" s="24">
        <f>IF(AC560=15,J560,0)</f>
        <v>0</v>
      </c>
      <c r="AA560" s="24">
        <f>IF(AC560=21,J560,0)</f>
        <v>0</v>
      </c>
      <c r="AC560" s="26">
        <v>21</v>
      </c>
      <c r="AD560" s="26">
        <f>G560*0.30859375</f>
        <v>0</v>
      </c>
      <c r="AE560" s="26">
        <f>G560*(1-0.30859375)</f>
        <v>0</v>
      </c>
      <c r="AL560" s="26">
        <f>F560*AD560</f>
        <v>0</v>
      </c>
      <c r="AM560" s="26">
        <f>F560*AE560</f>
        <v>0</v>
      </c>
      <c r="AN560" s="27" t="s">
        <v>1646</v>
      </c>
      <c r="AO560" s="27" t="s">
        <v>1658</v>
      </c>
      <c r="AP560" s="15" t="s">
        <v>1663</v>
      </c>
    </row>
    <row r="561" spans="1:42" x14ac:dyDescent="0.2">
      <c r="D561" s="28" t="s">
        <v>1382</v>
      </c>
      <c r="F561" s="29">
        <v>3.87</v>
      </c>
    </row>
    <row r="562" spans="1:42" x14ac:dyDescent="0.2">
      <c r="A562" s="23" t="s">
        <v>278</v>
      </c>
      <c r="B562" s="23" t="s">
        <v>1107</v>
      </c>
      <c r="C562" s="23" t="s">
        <v>1168</v>
      </c>
      <c r="D562" s="23" t="s">
        <v>1704</v>
      </c>
      <c r="E562" s="23" t="s">
        <v>1600</v>
      </c>
      <c r="F562" s="24">
        <v>3.87</v>
      </c>
      <c r="G562" s="24">
        <v>0</v>
      </c>
      <c r="H562" s="24">
        <f>ROUND(F562*AD562,2)</f>
        <v>0</v>
      </c>
      <c r="I562" s="24">
        <f>J562-H562</f>
        <v>0</v>
      </c>
      <c r="J562" s="24">
        <f>ROUND(F562*G562,2)</f>
        <v>0</v>
      </c>
      <c r="K562" s="24">
        <v>1.3999999999999999E-4</v>
      </c>
      <c r="L562" s="24">
        <f>F562*K562</f>
        <v>5.4179999999999994E-4</v>
      </c>
      <c r="M562" s="25" t="s">
        <v>7</v>
      </c>
      <c r="N562" s="24">
        <f>IF(M562="5",I562,0)</f>
        <v>0</v>
      </c>
      <c r="Y562" s="24">
        <f>IF(AC562=0,J562,0)</f>
        <v>0</v>
      </c>
      <c r="Z562" s="24">
        <f>IF(AC562=15,J562,0)</f>
        <v>0</v>
      </c>
      <c r="AA562" s="24">
        <f>IF(AC562=21,J562,0)</f>
        <v>0</v>
      </c>
      <c r="AC562" s="26">
        <v>21</v>
      </c>
      <c r="AD562" s="26">
        <f>G562*0.45045871559633</f>
        <v>0</v>
      </c>
      <c r="AE562" s="26">
        <f>G562*(1-0.45045871559633)</f>
        <v>0</v>
      </c>
      <c r="AL562" s="26">
        <f>F562*AD562</f>
        <v>0</v>
      </c>
      <c r="AM562" s="26">
        <f>F562*AE562</f>
        <v>0</v>
      </c>
      <c r="AN562" s="27" t="s">
        <v>1646</v>
      </c>
      <c r="AO562" s="27" t="s">
        <v>1658</v>
      </c>
      <c r="AP562" s="15" t="s">
        <v>1663</v>
      </c>
    </row>
    <row r="563" spans="1:42" x14ac:dyDescent="0.2">
      <c r="D563" s="28" t="s">
        <v>1382</v>
      </c>
      <c r="F563" s="29">
        <v>3.87</v>
      </c>
    </row>
    <row r="564" spans="1:42" x14ac:dyDescent="0.2">
      <c r="A564" s="20"/>
      <c r="B564" s="21" t="s">
        <v>1107</v>
      </c>
      <c r="C564" s="21" t="s">
        <v>97</v>
      </c>
      <c r="D564" s="42" t="s">
        <v>1283</v>
      </c>
      <c r="E564" s="43"/>
      <c r="F564" s="43"/>
      <c r="G564" s="43"/>
      <c r="H564" s="22">
        <f>SUM(H565:H573)</f>
        <v>0</v>
      </c>
      <c r="I564" s="22">
        <f>SUM(I565:I573)</f>
        <v>0</v>
      </c>
      <c r="J564" s="22">
        <f>H564+I564</f>
        <v>0</v>
      </c>
      <c r="K564" s="15"/>
      <c r="L564" s="22">
        <f>SUM(L565:L573)</f>
        <v>1.86068E-2</v>
      </c>
      <c r="O564" s="22">
        <f>IF(P564="PR",J564,SUM(N565:N573))</f>
        <v>0</v>
      </c>
      <c r="P564" s="15" t="s">
        <v>1626</v>
      </c>
      <c r="Q564" s="22">
        <f>IF(P564="HS",H564,0)</f>
        <v>0</v>
      </c>
      <c r="R564" s="22">
        <f>IF(P564="HS",I564-O564,0)</f>
        <v>0</v>
      </c>
      <c r="S564" s="22">
        <f>IF(P564="PS",H564,0)</f>
        <v>0</v>
      </c>
      <c r="T564" s="22">
        <f>IF(P564="PS",I564-O564,0)</f>
        <v>0</v>
      </c>
      <c r="U564" s="22">
        <f>IF(P564="MP",H564,0)</f>
        <v>0</v>
      </c>
      <c r="V564" s="22">
        <f>IF(P564="MP",I564-O564,0)</f>
        <v>0</v>
      </c>
      <c r="W564" s="22">
        <f>IF(P564="OM",H564,0)</f>
        <v>0</v>
      </c>
      <c r="X564" s="15" t="s">
        <v>1107</v>
      </c>
      <c r="AH564" s="22">
        <f>SUM(Y565:Y573)</f>
        <v>0</v>
      </c>
      <c r="AI564" s="22">
        <f>SUM(Z565:Z573)</f>
        <v>0</v>
      </c>
      <c r="AJ564" s="22">
        <f>SUM(AA565:AA573)</f>
        <v>0</v>
      </c>
    </row>
    <row r="565" spans="1:42" x14ac:dyDescent="0.2">
      <c r="A565" s="23" t="s">
        <v>279</v>
      </c>
      <c r="B565" s="23" t="s">
        <v>1107</v>
      </c>
      <c r="C565" s="23" t="s">
        <v>1169</v>
      </c>
      <c r="D565" s="23" t="s">
        <v>1284</v>
      </c>
      <c r="E565" s="23" t="s">
        <v>1604</v>
      </c>
      <c r="F565" s="24">
        <v>1</v>
      </c>
      <c r="G565" s="24">
        <v>0</v>
      </c>
      <c r="H565" s="24">
        <f>ROUND(F565*AD565,2)</f>
        <v>0</v>
      </c>
      <c r="I565" s="24">
        <f>J565-H565</f>
        <v>0</v>
      </c>
      <c r="J565" s="24">
        <f>ROUND(F565*G565,2)</f>
        <v>0</v>
      </c>
      <c r="K565" s="24">
        <v>0</v>
      </c>
      <c r="L565" s="24">
        <f>F565*K565</f>
        <v>0</v>
      </c>
      <c r="M565" s="25" t="s">
        <v>7</v>
      </c>
      <c r="N565" s="24">
        <f>IF(M565="5",I565,0)</f>
        <v>0</v>
      </c>
      <c r="Y565" s="24">
        <f>IF(AC565=0,J565,0)</f>
        <v>0</v>
      </c>
      <c r="Z565" s="24">
        <f>IF(AC565=15,J565,0)</f>
        <v>0</v>
      </c>
      <c r="AA565" s="24">
        <f>IF(AC565=21,J565,0)</f>
        <v>0</v>
      </c>
      <c r="AC565" s="26">
        <v>21</v>
      </c>
      <c r="AD565" s="26">
        <f>G565*0.297029702970297</f>
        <v>0</v>
      </c>
      <c r="AE565" s="26">
        <f>G565*(1-0.297029702970297)</f>
        <v>0</v>
      </c>
      <c r="AL565" s="26">
        <f>F565*AD565</f>
        <v>0</v>
      </c>
      <c r="AM565" s="26">
        <f>F565*AE565</f>
        <v>0</v>
      </c>
      <c r="AN565" s="27" t="s">
        <v>1647</v>
      </c>
      <c r="AO565" s="27" t="s">
        <v>1659</v>
      </c>
      <c r="AP565" s="15" t="s">
        <v>1663</v>
      </c>
    </row>
    <row r="566" spans="1:42" x14ac:dyDescent="0.2">
      <c r="D566" s="28" t="s">
        <v>1243</v>
      </c>
      <c r="F566" s="29">
        <v>1</v>
      </c>
    </row>
    <row r="567" spans="1:42" x14ac:dyDescent="0.2">
      <c r="A567" s="23" t="s">
        <v>280</v>
      </c>
      <c r="B567" s="23" t="s">
        <v>1107</v>
      </c>
      <c r="C567" s="23" t="s">
        <v>1170</v>
      </c>
      <c r="D567" s="23" t="s">
        <v>1685</v>
      </c>
      <c r="E567" s="23" t="s">
        <v>1604</v>
      </c>
      <c r="F567" s="24">
        <v>1</v>
      </c>
      <c r="G567" s="24">
        <v>0</v>
      </c>
      <c r="H567" s="24">
        <f>ROUND(F567*AD567,2)</f>
        <v>0</v>
      </c>
      <c r="I567" s="24">
        <f>J567-H567</f>
        <v>0</v>
      </c>
      <c r="J567" s="24">
        <f>ROUND(F567*G567,2)</f>
        <v>0</v>
      </c>
      <c r="K567" s="24">
        <v>4.0000000000000002E-4</v>
      </c>
      <c r="L567" s="24">
        <f>F567*K567</f>
        <v>4.0000000000000002E-4</v>
      </c>
      <c r="M567" s="25" t="s">
        <v>7</v>
      </c>
      <c r="N567" s="24">
        <f>IF(M567="5",I567,0)</f>
        <v>0</v>
      </c>
      <c r="Y567" s="24">
        <f>IF(AC567=0,J567,0)</f>
        <v>0</v>
      </c>
      <c r="Z567" s="24">
        <f>IF(AC567=15,J567,0)</f>
        <v>0</v>
      </c>
      <c r="AA567" s="24">
        <f>IF(AC567=21,J567,0)</f>
        <v>0</v>
      </c>
      <c r="AC567" s="26">
        <v>21</v>
      </c>
      <c r="AD567" s="26">
        <f>G567*1</f>
        <v>0</v>
      </c>
      <c r="AE567" s="26">
        <f>G567*(1-1)</f>
        <v>0</v>
      </c>
      <c r="AL567" s="26">
        <f>F567*AD567</f>
        <v>0</v>
      </c>
      <c r="AM567" s="26">
        <f>F567*AE567</f>
        <v>0</v>
      </c>
      <c r="AN567" s="27" t="s">
        <v>1647</v>
      </c>
      <c r="AO567" s="27" t="s">
        <v>1659</v>
      </c>
      <c r="AP567" s="15" t="s">
        <v>1663</v>
      </c>
    </row>
    <row r="568" spans="1:42" x14ac:dyDescent="0.2">
      <c r="D568" s="28" t="s">
        <v>1243</v>
      </c>
      <c r="F568" s="29">
        <v>1</v>
      </c>
    </row>
    <row r="569" spans="1:42" x14ac:dyDescent="0.2">
      <c r="A569" s="23" t="s">
        <v>281</v>
      </c>
      <c r="B569" s="23" t="s">
        <v>1107</v>
      </c>
      <c r="C569" s="23" t="s">
        <v>1171</v>
      </c>
      <c r="D569" s="23" t="s">
        <v>1285</v>
      </c>
      <c r="E569" s="23" t="s">
        <v>1604</v>
      </c>
      <c r="F569" s="24">
        <v>1</v>
      </c>
      <c r="G569" s="24">
        <v>0</v>
      </c>
      <c r="H569" s="24">
        <f>ROUND(F569*AD569,2)</f>
        <v>0</v>
      </c>
      <c r="I569" s="24">
        <f>J569-H569</f>
        <v>0</v>
      </c>
      <c r="J569" s="24">
        <f>ROUND(F569*G569,2)</f>
        <v>0</v>
      </c>
      <c r="K569" s="24">
        <v>2.14E-3</v>
      </c>
      <c r="L569" s="24">
        <f>F569*K569</f>
        <v>2.14E-3</v>
      </c>
      <c r="M569" s="25" t="s">
        <v>7</v>
      </c>
      <c r="N569" s="24">
        <f>IF(M569="5",I569,0)</f>
        <v>0</v>
      </c>
      <c r="Y569" s="24">
        <f>IF(AC569=0,J569,0)</f>
        <v>0</v>
      </c>
      <c r="Z569" s="24">
        <f>IF(AC569=15,J569,0)</f>
        <v>0</v>
      </c>
      <c r="AA569" s="24">
        <f>IF(AC569=21,J569,0)</f>
        <v>0</v>
      </c>
      <c r="AC569" s="26">
        <v>21</v>
      </c>
      <c r="AD569" s="26">
        <f>G569*0.474254742547426</f>
        <v>0</v>
      </c>
      <c r="AE569" s="26">
        <f>G569*(1-0.474254742547426)</f>
        <v>0</v>
      </c>
      <c r="AL569" s="26">
        <f>F569*AD569</f>
        <v>0</v>
      </c>
      <c r="AM569" s="26">
        <f>F569*AE569</f>
        <v>0</v>
      </c>
      <c r="AN569" s="27" t="s">
        <v>1647</v>
      </c>
      <c r="AO569" s="27" t="s">
        <v>1659</v>
      </c>
      <c r="AP569" s="15" t="s">
        <v>1663</v>
      </c>
    </row>
    <row r="570" spans="1:42" x14ac:dyDescent="0.2">
      <c r="D570" s="28" t="s">
        <v>1243</v>
      </c>
      <c r="F570" s="29">
        <v>1</v>
      </c>
    </row>
    <row r="571" spans="1:42" x14ac:dyDescent="0.2">
      <c r="A571" s="23" t="s">
        <v>282</v>
      </c>
      <c r="B571" s="23" t="s">
        <v>1107</v>
      </c>
      <c r="C571" s="23" t="s">
        <v>1172</v>
      </c>
      <c r="D571" s="23" t="s">
        <v>1681</v>
      </c>
      <c r="E571" s="23" t="s">
        <v>1604</v>
      </c>
      <c r="F571" s="24">
        <v>1</v>
      </c>
      <c r="G571" s="24">
        <v>0</v>
      </c>
      <c r="H571" s="24">
        <f>ROUND(F571*AD571,2)</f>
        <v>0</v>
      </c>
      <c r="I571" s="24">
        <f>J571-H571</f>
        <v>0</v>
      </c>
      <c r="J571" s="24">
        <f>ROUND(F571*G571,2)</f>
        <v>0</v>
      </c>
      <c r="K571" s="24">
        <v>1.4999999999999999E-2</v>
      </c>
      <c r="L571" s="24">
        <f>F571*K571</f>
        <v>1.4999999999999999E-2</v>
      </c>
      <c r="M571" s="25" t="s">
        <v>7</v>
      </c>
      <c r="N571" s="24">
        <f>IF(M571="5",I571,0)</f>
        <v>0</v>
      </c>
      <c r="Y571" s="24">
        <f>IF(AC571=0,J571,0)</f>
        <v>0</v>
      </c>
      <c r="Z571" s="24">
        <f>IF(AC571=15,J571,0)</f>
        <v>0</v>
      </c>
      <c r="AA571" s="24">
        <f>IF(AC571=21,J571,0)</f>
        <v>0</v>
      </c>
      <c r="AC571" s="26">
        <v>21</v>
      </c>
      <c r="AD571" s="26">
        <f>G571*1</f>
        <v>0</v>
      </c>
      <c r="AE571" s="26">
        <f>G571*(1-1)</f>
        <v>0</v>
      </c>
      <c r="AL571" s="26">
        <f>F571*AD571</f>
        <v>0</v>
      </c>
      <c r="AM571" s="26">
        <f>F571*AE571</f>
        <v>0</v>
      </c>
      <c r="AN571" s="27" t="s">
        <v>1647</v>
      </c>
      <c r="AO571" s="27" t="s">
        <v>1659</v>
      </c>
      <c r="AP571" s="15" t="s">
        <v>1663</v>
      </c>
    </row>
    <row r="572" spans="1:42" x14ac:dyDescent="0.2">
      <c r="D572" s="28" t="s">
        <v>1243</v>
      </c>
      <c r="F572" s="29">
        <v>1</v>
      </c>
    </row>
    <row r="573" spans="1:42" x14ac:dyDescent="0.2">
      <c r="A573" s="23" t="s">
        <v>283</v>
      </c>
      <c r="B573" s="23" t="s">
        <v>1107</v>
      </c>
      <c r="C573" s="23" t="s">
        <v>1173</v>
      </c>
      <c r="D573" s="23" t="s">
        <v>1287</v>
      </c>
      <c r="E573" s="23" t="s">
        <v>1600</v>
      </c>
      <c r="F573" s="24">
        <v>26.67</v>
      </c>
      <c r="G573" s="24">
        <v>0</v>
      </c>
      <c r="H573" s="24">
        <f>ROUND(F573*AD573,2)</f>
        <v>0</v>
      </c>
      <c r="I573" s="24">
        <f>J573-H573</f>
        <v>0</v>
      </c>
      <c r="J573" s="24">
        <f>ROUND(F573*G573,2)</f>
        <v>0</v>
      </c>
      <c r="K573" s="24">
        <v>4.0000000000000003E-5</v>
      </c>
      <c r="L573" s="24">
        <f>F573*K573</f>
        <v>1.0668000000000001E-3</v>
      </c>
      <c r="M573" s="25" t="s">
        <v>7</v>
      </c>
      <c r="N573" s="24">
        <f>IF(M573="5",I573,0)</f>
        <v>0</v>
      </c>
      <c r="Y573" s="24">
        <f>IF(AC573=0,J573,0)</f>
        <v>0</v>
      </c>
      <c r="Z573" s="24">
        <f>IF(AC573=15,J573,0)</f>
        <v>0</v>
      </c>
      <c r="AA573" s="24">
        <f>IF(AC573=21,J573,0)</f>
        <v>0</v>
      </c>
      <c r="AC573" s="26">
        <v>21</v>
      </c>
      <c r="AD573" s="26">
        <f>G573*0.0193808882907133</f>
        <v>0</v>
      </c>
      <c r="AE573" s="26">
        <f>G573*(1-0.0193808882907133)</f>
        <v>0</v>
      </c>
      <c r="AL573" s="26">
        <f>F573*AD573</f>
        <v>0</v>
      </c>
      <c r="AM573" s="26">
        <f>F573*AE573</f>
        <v>0</v>
      </c>
      <c r="AN573" s="27" t="s">
        <v>1647</v>
      </c>
      <c r="AO573" s="27" t="s">
        <v>1659</v>
      </c>
      <c r="AP573" s="15" t="s">
        <v>1663</v>
      </c>
    </row>
    <row r="574" spans="1:42" x14ac:dyDescent="0.2">
      <c r="D574" s="28" t="s">
        <v>1383</v>
      </c>
      <c r="F574" s="29">
        <v>26.67</v>
      </c>
    </row>
    <row r="575" spans="1:42" x14ac:dyDescent="0.2">
      <c r="A575" s="20"/>
      <c r="B575" s="21" t="s">
        <v>1107</v>
      </c>
      <c r="C575" s="21" t="s">
        <v>98</v>
      </c>
      <c r="D575" s="42" t="s">
        <v>1289</v>
      </c>
      <c r="E575" s="43"/>
      <c r="F575" s="43"/>
      <c r="G575" s="43"/>
      <c r="H575" s="22">
        <f>SUM(H576:H581)</f>
        <v>0</v>
      </c>
      <c r="I575" s="22">
        <f>SUM(I576:I581)</f>
        <v>0</v>
      </c>
      <c r="J575" s="22">
        <f>H575+I575</f>
        <v>0</v>
      </c>
      <c r="K575" s="15"/>
      <c r="L575" s="22">
        <f>SUM(L576:L581)</f>
        <v>7.9700000000000007E-2</v>
      </c>
      <c r="O575" s="22">
        <f>IF(P575="PR",J575,SUM(N576:N581))</f>
        <v>0</v>
      </c>
      <c r="P575" s="15" t="s">
        <v>1626</v>
      </c>
      <c r="Q575" s="22">
        <f>IF(P575="HS",H575,0)</f>
        <v>0</v>
      </c>
      <c r="R575" s="22">
        <f>IF(P575="HS",I575-O575,0)</f>
        <v>0</v>
      </c>
      <c r="S575" s="22">
        <f>IF(P575="PS",H575,0)</f>
        <v>0</v>
      </c>
      <c r="T575" s="22">
        <f>IF(P575="PS",I575-O575,0)</f>
        <v>0</v>
      </c>
      <c r="U575" s="22">
        <f>IF(P575="MP",H575,0)</f>
        <v>0</v>
      </c>
      <c r="V575" s="22">
        <f>IF(P575="MP",I575-O575,0)</f>
        <v>0</v>
      </c>
      <c r="W575" s="22">
        <f>IF(P575="OM",H575,0)</f>
        <v>0</v>
      </c>
      <c r="X575" s="15" t="s">
        <v>1107</v>
      </c>
      <c r="AH575" s="22">
        <f>SUM(Y576:Y581)</f>
        <v>0</v>
      </c>
      <c r="AI575" s="22">
        <f>SUM(Z576:Z581)</f>
        <v>0</v>
      </c>
      <c r="AJ575" s="22">
        <f>SUM(AA576:AA581)</f>
        <v>0</v>
      </c>
    </row>
    <row r="576" spans="1:42" x14ac:dyDescent="0.2">
      <c r="A576" s="23" t="s">
        <v>284</v>
      </c>
      <c r="B576" s="23" t="s">
        <v>1107</v>
      </c>
      <c r="C576" s="23" t="s">
        <v>1174</v>
      </c>
      <c r="D576" s="23" t="s">
        <v>1290</v>
      </c>
      <c r="E576" s="23" t="s">
        <v>1604</v>
      </c>
      <c r="F576" s="24">
        <v>1</v>
      </c>
      <c r="G576" s="24">
        <v>0</v>
      </c>
      <c r="H576" s="24">
        <f>ROUND(F576*AD576,2)</f>
        <v>0</v>
      </c>
      <c r="I576" s="24">
        <f t="shared" ref="I576:I581" si="108">J576-H576</f>
        <v>0</v>
      </c>
      <c r="J576" s="24">
        <f t="shared" ref="J576:J581" si="109">ROUND(F576*G576,2)</f>
        <v>0</v>
      </c>
      <c r="K576" s="24">
        <v>4.0000000000000002E-4</v>
      </c>
      <c r="L576" s="24">
        <f t="shared" ref="L576:L581" si="110">F576*K576</f>
        <v>4.0000000000000002E-4</v>
      </c>
      <c r="M576" s="25" t="s">
        <v>8</v>
      </c>
      <c r="N576" s="24">
        <f t="shared" ref="N576:N581" si="111">IF(M576="5",I576,0)</f>
        <v>0</v>
      </c>
      <c r="Y576" s="24">
        <f t="shared" ref="Y576:Y581" si="112">IF(AC576=0,J576,0)</f>
        <v>0</v>
      </c>
      <c r="Z576" s="24">
        <f t="shared" ref="Z576:Z581" si="113">IF(AC576=15,J576,0)</f>
        <v>0</v>
      </c>
      <c r="AA576" s="24">
        <f t="shared" ref="AA576:AA581" si="114">IF(AC576=21,J576,0)</f>
        <v>0</v>
      </c>
      <c r="AC576" s="26">
        <v>21</v>
      </c>
      <c r="AD576" s="26">
        <f t="shared" ref="AD576:AD581" si="115">G576*0</f>
        <v>0</v>
      </c>
      <c r="AE576" s="26">
        <f t="shared" ref="AE576:AE581" si="116">G576*(1-0)</f>
        <v>0</v>
      </c>
      <c r="AL576" s="26">
        <f t="shared" ref="AL576:AL581" si="117">F576*AD576</f>
        <v>0</v>
      </c>
      <c r="AM576" s="26">
        <f t="shared" ref="AM576:AM581" si="118">F576*AE576</f>
        <v>0</v>
      </c>
      <c r="AN576" s="27" t="s">
        <v>1648</v>
      </c>
      <c r="AO576" s="27" t="s">
        <v>1659</v>
      </c>
      <c r="AP576" s="15" t="s">
        <v>1663</v>
      </c>
    </row>
    <row r="577" spans="1:42" x14ac:dyDescent="0.2">
      <c r="A577" s="23" t="s">
        <v>285</v>
      </c>
      <c r="B577" s="23" t="s">
        <v>1107</v>
      </c>
      <c r="C577" s="23" t="s">
        <v>1175</v>
      </c>
      <c r="D577" s="23" t="s">
        <v>1291</v>
      </c>
      <c r="E577" s="23" t="s">
        <v>1604</v>
      </c>
      <c r="F577" s="24">
        <v>2</v>
      </c>
      <c r="G577" s="24">
        <v>0</v>
      </c>
      <c r="H577" s="24">
        <f t="shared" ref="H577:H581" si="119">ROUND(F577*AD577,2)</f>
        <v>0</v>
      </c>
      <c r="I577" s="24">
        <f t="shared" si="108"/>
        <v>0</v>
      </c>
      <c r="J577" s="24">
        <f t="shared" si="109"/>
        <v>0</v>
      </c>
      <c r="K577" s="24">
        <v>4.0000000000000002E-4</v>
      </c>
      <c r="L577" s="24">
        <f t="shared" si="110"/>
        <v>8.0000000000000004E-4</v>
      </c>
      <c r="M577" s="25" t="s">
        <v>8</v>
      </c>
      <c r="N577" s="24">
        <f t="shared" si="111"/>
        <v>0</v>
      </c>
      <c r="Y577" s="24">
        <f t="shared" si="112"/>
        <v>0</v>
      </c>
      <c r="Z577" s="24">
        <f t="shared" si="113"/>
        <v>0</v>
      </c>
      <c r="AA577" s="24">
        <f t="shared" si="114"/>
        <v>0</v>
      </c>
      <c r="AC577" s="26">
        <v>21</v>
      </c>
      <c r="AD577" s="26">
        <f t="shared" si="115"/>
        <v>0</v>
      </c>
      <c r="AE577" s="26">
        <f t="shared" si="116"/>
        <v>0</v>
      </c>
      <c r="AL577" s="26">
        <f t="shared" si="117"/>
        <v>0</v>
      </c>
      <c r="AM577" s="26">
        <f t="shared" si="118"/>
        <v>0</v>
      </c>
      <c r="AN577" s="27" t="s">
        <v>1648</v>
      </c>
      <c r="AO577" s="27" t="s">
        <v>1659</v>
      </c>
      <c r="AP577" s="15" t="s">
        <v>1663</v>
      </c>
    </row>
    <row r="578" spans="1:42" x14ac:dyDescent="0.2">
      <c r="A578" s="23" t="s">
        <v>286</v>
      </c>
      <c r="B578" s="23" t="s">
        <v>1107</v>
      </c>
      <c r="C578" s="23" t="s">
        <v>1176</v>
      </c>
      <c r="D578" s="23" t="s">
        <v>1292</v>
      </c>
      <c r="E578" s="23" t="s">
        <v>1604</v>
      </c>
      <c r="F578" s="24">
        <v>1</v>
      </c>
      <c r="G578" s="24">
        <v>0</v>
      </c>
      <c r="H578" s="24">
        <f t="shared" si="119"/>
        <v>0</v>
      </c>
      <c r="I578" s="24">
        <f t="shared" si="108"/>
        <v>0</v>
      </c>
      <c r="J578" s="24">
        <f t="shared" si="109"/>
        <v>0</v>
      </c>
      <c r="K578" s="24">
        <v>3.0000000000000001E-3</v>
      </c>
      <c r="L578" s="24">
        <f t="shared" si="110"/>
        <v>3.0000000000000001E-3</v>
      </c>
      <c r="M578" s="25" t="s">
        <v>8</v>
      </c>
      <c r="N578" s="24">
        <f t="shared" si="111"/>
        <v>0</v>
      </c>
      <c r="Y578" s="24">
        <f t="shared" si="112"/>
        <v>0</v>
      </c>
      <c r="Z578" s="24">
        <f t="shared" si="113"/>
        <v>0</v>
      </c>
      <c r="AA578" s="24">
        <f t="shared" si="114"/>
        <v>0</v>
      </c>
      <c r="AC578" s="26">
        <v>21</v>
      </c>
      <c r="AD578" s="26">
        <f t="shared" si="115"/>
        <v>0</v>
      </c>
      <c r="AE578" s="26">
        <f t="shared" si="116"/>
        <v>0</v>
      </c>
      <c r="AL578" s="26">
        <f t="shared" si="117"/>
        <v>0</v>
      </c>
      <c r="AM578" s="26">
        <f t="shared" si="118"/>
        <v>0</v>
      </c>
      <c r="AN578" s="27" t="s">
        <v>1648</v>
      </c>
      <c r="AO578" s="27" t="s">
        <v>1659</v>
      </c>
      <c r="AP578" s="15" t="s">
        <v>1663</v>
      </c>
    </row>
    <row r="579" spans="1:42" x14ac:dyDescent="0.2">
      <c r="A579" s="23" t="s">
        <v>287</v>
      </c>
      <c r="B579" s="23" t="s">
        <v>1107</v>
      </c>
      <c r="C579" s="23" t="s">
        <v>1177</v>
      </c>
      <c r="D579" s="23" t="s">
        <v>1293</v>
      </c>
      <c r="E579" s="23" t="s">
        <v>1604</v>
      </c>
      <c r="F579" s="24">
        <v>1</v>
      </c>
      <c r="G579" s="24">
        <v>0</v>
      </c>
      <c r="H579" s="24">
        <f t="shared" si="119"/>
        <v>0</v>
      </c>
      <c r="I579" s="24">
        <f t="shared" si="108"/>
        <v>0</v>
      </c>
      <c r="J579" s="24">
        <f t="shared" si="109"/>
        <v>0</v>
      </c>
      <c r="K579" s="24">
        <v>5.0000000000000001E-4</v>
      </c>
      <c r="L579" s="24">
        <f t="shared" si="110"/>
        <v>5.0000000000000001E-4</v>
      </c>
      <c r="M579" s="25" t="s">
        <v>8</v>
      </c>
      <c r="N579" s="24">
        <f t="shared" si="111"/>
        <v>0</v>
      </c>
      <c r="Y579" s="24">
        <f t="shared" si="112"/>
        <v>0</v>
      </c>
      <c r="Z579" s="24">
        <f t="shared" si="113"/>
        <v>0</v>
      </c>
      <c r="AA579" s="24">
        <f t="shared" si="114"/>
        <v>0</v>
      </c>
      <c r="AC579" s="26">
        <v>21</v>
      </c>
      <c r="AD579" s="26">
        <f t="shared" si="115"/>
        <v>0</v>
      </c>
      <c r="AE579" s="26">
        <f t="shared" si="116"/>
        <v>0</v>
      </c>
      <c r="AL579" s="26">
        <f t="shared" si="117"/>
        <v>0</v>
      </c>
      <c r="AM579" s="26">
        <f t="shared" si="118"/>
        <v>0</v>
      </c>
      <c r="AN579" s="27" t="s">
        <v>1648</v>
      </c>
      <c r="AO579" s="27" t="s">
        <v>1659</v>
      </c>
      <c r="AP579" s="15" t="s">
        <v>1663</v>
      </c>
    </row>
    <row r="580" spans="1:42" x14ac:dyDescent="0.2">
      <c r="A580" s="23" t="s">
        <v>288</v>
      </c>
      <c r="B580" s="23" t="s">
        <v>1107</v>
      </c>
      <c r="C580" s="23" t="s">
        <v>1179</v>
      </c>
      <c r="D580" s="23" t="s">
        <v>1295</v>
      </c>
      <c r="E580" s="23" t="s">
        <v>1600</v>
      </c>
      <c r="F580" s="24">
        <v>3.4</v>
      </c>
      <c r="G580" s="24">
        <v>0</v>
      </c>
      <c r="H580" s="24">
        <f t="shared" si="119"/>
        <v>0</v>
      </c>
      <c r="I580" s="24">
        <f t="shared" si="108"/>
        <v>0</v>
      </c>
      <c r="J580" s="24">
        <f t="shared" si="109"/>
        <v>0</v>
      </c>
      <c r="K580" s="24">
        <v>0.02</v>
      </c>
      <c r="L580" s="24">
        <f t="shared" si="110"/>
        <v>6.8000000000000005E-2</v>
      </c>
      <c r="M580" s="25" t="s">
        <v>7</v>
      </c>
      <c r="N580" s="24">
        <f t="shared" si="111"/>
        <v>0</v>
      </c>
      <c r="Y580" s="24">
        <f t="shared" si="112"/>
        <v>0</v>
      </c>
      <c r="Z580" s="24">
        <f t="shared" si="113"/>
        <v>0</v>
      </c>
      <c r="AA580" s="24">
        <f t="shared" si="114"/>
        <v>0</v>
      </c>
      <c r="AC580" s="26">
        <v>21</v>
      </c>
      <c r="AD580" s="26">
        <f t="shared" si="115"/>
        <v>0</v>
      </c>
      <c r="AE580" s="26">
        <f t="shared" si="116"/>
        <v>0</v>
      </c>
      <c r="AL580" s="26">
        <f t="shared" si="117"/>
        <v>0</v>
      </c>
      <c r="AM580" s="26">
        <f t="shared" si="118"/>
        <v>0</v>
      </c>
      <c r="AN580" s="27" t="s">
        <v>1648</v>
      </c>
      <c r="AO580" s="27" t="s">
        <v>1659</v>
      </c>
      <c r="AP580" s="15" t="s">
        <v>1663</v>
      </c>
    </row>
    <row r="581" spans="1:42" x14ac:dyDescent="0.2">
      <c r="A581" s="23" t="s">
        <v>289</v>
      </c>
      <c r="B581" s="23" t="s">
        <v>1107</v>
      </c>
      <c r="C581" s="23" t="s">
        <v>1180</v>
      </c>
      <c r="D581" s="23" t="s">
        <v>1296</v>
      </c>
      <c r="E581" s="23" t="s">
        <v>1604</v>
      </c>
      <c r="F581" s="24">
        <v>1</v>
      </c>
      <c r="G581" s="24">
        <v>0</v>
      </c>
      <c r="H581" s="24">
        <f t="shared" si="119"/>
        <v>0</v>
      </c>
      <c r="I581" s="24">
        <f t="shared" si="108"/>
        <v>0</v>
      </c>
      <c r="J581" s="24">
        <f t="shared" si="109"/>
        <v>0</v>
      </c>
      <c r="K581" s="24">
        <v>7.0000000000000001E-3</v>
      </c>
      <c r="L581" s="24">
        <f t="shared" si="110"/>
        <v>7.0000000000000001E-3</v>
      </c>
      <c r="M581" s="25" t="s">
        <v>8</v>
      </c>
      <c r="N581" s="24">
        <f t="shared" si="111"/>
        <v>0</v>
      </c>
      <c r="Y581" s="24">
        <f t="shared" si="112"/>
        <v>0</v>
      </c>
      <c r="Z581" s="24">
        <f t="shared" si="113"/>
        <v>0</v>
      </c>
      <c r="AA581" s="24">
        <f t="shared" si="114"/>
        <v>0</v>
      </c>
      <c r="AC581" s="26">
        <v>21</v>
      </c>
      <c r="AD581" s="26">
        <f t="shared" si="115"/>
        <v>0</v>
      </c>
      <c r="AE581" s="26">
        <f t="shared" si="116"/>
        <v>0</v>
      </c>
      <c r="AL581" s="26">
        <f t="shared" si="117"/>
        <v>0</v>
      </c>
      <c r="AM581" s="26">
        <f t="shared" si="118"/>
        <v>0</v>
      </c>
      <c r="AN581" s="27" t="s">
        <v>1648</v>
      </c>
      <c r="AO581" s="27" t="s">
        <v>1659</v>
      </c>
      <c r="AP581" s="15" t="s">
        <v>1663</v>
      </c>
    </row>
    <row r="582" spans="1:42" x14ac:dyDescent="0.2">
      <c r="A582" s="20"/>
      <c r="B582" s="21" t="s">
        <v>1107</v>
      </c>
      <c r="C582" s="21" t="s">
        <v>99</v>
      </c>
      <c r="D582" s="42" t="s">
        <v>1297</v>
      </c>
      <c r="E582" s="43"/>
      <c r="F582" s="43"/>
      <c r="G582" s="43"/>
      <c r="H582" s="22">
        <f>SUM(H583:H589)</f>
        <v>0</v>
      </c>
      <c r="I582" s="22">
        <f>SUM(I583:I589)</f>
        <v>0</v>
      </c>
      <c r="J582" s="22">
        <f>H582+I582</f>
        <v>0</v>
      </c>
      <c r="K582" s="15"/>
      <c r="L582" s="22">
        <f>SUM(L583:L589)</f>
        <v>1.1488200000000002</v>
      </c>
      <c r="O582" s="22">
        <f>IF(P582="PR",J582,SUM(N583:N589))</f>
        <v>0</v>
      </c>
      <c r="P582" s="15" t="s">
        <v>1626</v>
      </c>
      <c r="Q582" s="22">
        <f>IF(P582="HS",H582,0)</f>
        <v>0</v>
      </c>
      <c r="R582" s="22">
        <f>IF(P582="HS",I582-O582,0)</f>
        <v>0</v>
      </c>
      <c r="S582" s="22">
        <f>IF(P582="PS",H582,0)</f>
        <v>0</v>
      </c>
      <c r="T582" s="22">
        <f>IF(P582="PS",I582-O582,0)</f>
        <v>0</v>
      </c>
      <c r="U582" s="22">
        <f>IF(P582="MP",H582,0)</f>
        <v>0</v>
      </c>
      <c r="V582" s="22">
        <f>IF(P582="MP",I582-O582,0)</f>
        <v>0</v>
      </c>
      <c r="W582" s="22">
        <f>IF(P582="OM",H582,0)</f>
        <v>0</v>
      </c>
      <c r="X582" s="15" t="s">
        <v>1107</v>
      </c>
      <c r="AH582" s="22">
        <f>SUM(Y583:Y589)</f>
        <v>0</v>
      </c>
      <c r="AI582" s="22">
        <f>SUM(Z583:Z589)</f>
        <v>0</v>
      </c>
      <c r="AJ582" s="22">
        <f>SUM(AA583:AA589)</f>
        <v>0</v>
      </c>
    </row>
    <row r="583" spans="1:42" x14ac:dyDescent="0.2">
      <c r="A583" s="23" t="s">
        <v>290</v>
      </c>
      <c r="B583" s="23" t="s">
        <v>1107</v>
      </c>
      <c r="C583" s="23" t="s">
        <v>1198</v>
      </c>
      <c r="D583" s="23" t="s">
        <v>1360</v>
      </c>
      <c r="E583" s="23" t="s">
        <v>1604</v>
      </c>
      <c r="F583" s="24">
        <v>1</v>
      </c>
      <c r="G583" s="24">
        <v>0</v>
      </c>
      <c r="H583" s="24">
        <f t="shared" ref="H583:H589" si="120">ROUND(F583*AD583,2)</f>
        <v>0</v>
      </c>
      <c r="I583" s="24">
        <f t="shared" ref="I583:I589" si="121">J583-H583</f>
        <v>0</v>
      </c>
      <c r="J583" s="24">
        <f t="shared" ref="J583:J589" si="122">ROUND(F583*G583,2)</f>
        <v>0</v>
      </c>
      <c r="K583" s="24">
        <v>2.4500000000000001E-2</v>
      </c>
      <c r="L583" s="24">
        <f t="shared" ref="L583:L589" si="123">F583*K583</f>
        <v>2.4500000000000001E-2</v>
      </c>
      <c r="M583" s="25" t="s">
        <v>7</v>
      </c>
      <c r="N583" s="24">
        <f t="shared" ref="N583:N589" si="124">IF(M583="5",I583,0)</f>
        <v>0</v>
      </c>
      <c r="Y583" s="24">
        <f t="shared" ref="Y583:Y589" si="125">IF(AC583=0,J583,0)</f>
        <v>0</v>
      </c>
      <c r="Z583" s="24">
        <f t="shared" ref="Z583:Z589" si="126">IF(AC583=15,J583,0)</f>
        <v>0</v>
      </c>
      <c r="AA583" s="24">
        <f t="shared" ref="AA583:AA589" si="127">IF(AC583=21,J583,0)</f>
        <v>0</v>
      </c>
      <c r="AC583" s="26">
        <v>21</v>
      </c>
      <c r="AD583" s="26">
        <f t="shared" ref="AD583:AD589" si="128">G583*0</f>
        <v>0</v>
      </c>
      <c r="AE583" s="26">
        <f t="shared" ref="AE583:AE589" si="129">G583*(1-0)</f>
        <v>0</v>
      </c>
      <c r="AL583" s="26">
        <f t="shared" ref="AL583:AL589" si="130">F583*AD583</f>
        <v>0</v>
      </c>
      <c r="AM583" s="26">
        <f t="shared" ref="AM583:AM589" si="131">F583*AE583</f>
        <v>0</v>
      </c>
      <c r="AN583" s="27" t="s">
        <v>1649</v>
      </c>
      <c r="AO583" s="27" t="s">
        <v>1659</v>
      </c>
      <c r="AP583" s="15" t="s">
        <v>1663</v>
      </c>
    </row>
    <row r="584" spans="1:42" x14ac:dyDescent="0.2">
      <c r="A584" s="23" t="s">
        <v>291</v>
      </c>
      <c r="B584" s="23" t="s">
        <v>1107</v>
      </c>
      <c r="C584" s="23" t="s">
        <v>1182</v>
      </c>
      <c r="D584" s="23" t="s">
        <v>1299</v>
      </c>
      <c r="E584" s="23" t="s">
        <v>1604</v>
      </c>
      <c r="F584" s="24">
        <v>1</v>
      </c>
      <c r="G584" s="24">
        <v>0</v>
      </c>
      <c r="H584" s="24">
        <f t="shared" si="120"/>
        <v>0</v>
      </c>
      <c r="I584" s="24">
        <f t="shared" si="121"/>
        <v>0</v>
      </c>
      <c r="J584" s="24">
        <f t="shared" si="122"/>
        <v>0</v>
      </c>
      <c r="K584" s="24">
        <v>5.1999999999999995E-4</v>
      </c>
      <c r="L584" s="24">
        <f t="shared" si="123"/>
        <v>5.1999999999999995E-4</v>
      </c>
      <c r="M584" s="25" t="s">
        <v>7</v>
      </c>
      <c r="N584" s="24">
        <f t="shared" si="124"/>
        <v>0</v>
      </c>
      <c r="Y584" s="24">
        <f t="shared" si="125"/>
        <v>0</v>
      </c>
      <c r="Z584" s="24">
        <f t="shared" si="126"/>
        <v>0</v>
      </c>
      <c r="AA584" s="24">
        <f t="shared" si="127"/>
        <v>0</v>
      </c>
      <c r="AC584" s="26">
        <v>21</v>
      </c>
      <c r="AD584" s="26">
        <f t="shared" si="128"/>
        <v>0</v>
      </c>
      <c r="AE584" s="26">
        <f t="shared" si="129"/>
        <v>0</v>
      </c>
      <c r="AL584" s="26">
        <f t="shared" si="130"/>
        <v>0</v>
      </c>
      <c r="AM584" s="26">
        <f t="shared" si="131"/>
        <v>0</v>
      </c>
      <c r="AN584" s="27" t="s">
        <v>1649</v>
      </c>
      <c r="AO584" s="27" t="s">
        <v>1659</v>
      </c>
      <c r="AP584" s="15" t="s">
        <v>1663</v>
      </c>
    </row>
    <row r="585" spans="1:42" x14ac:dyDescent="0.2">
      <c r="A585" s="23" t="s">
        <v>292</v>
      </c>
      <c r="B585" s="23" t="s">
        <v>1107</v>
      </c>
      <c r="C585" s="23" t="s">
        <v>1183</v>
      </c>
      <c r="D585" s="23" t="s">
        <v>1300</v>
      </c>
      <c r="E585" s="23" t="s">
        <v>1604</v>
      </c>
      <c r="F585" s="24">
        <v>1</v>
      </c>
      <c r="G585" s="24">
        <v>0</v>
      </c>
      <c r="H585" s="24">
        <f t="shared" si="120"/>
        <v>0</v>
      </c>
      <c r="I585" s="24">
        <f t="shared" si="121"/>
        <v>0</v>
      </c>
      <c r="J585" s="24">
        <f t="shared" si="122"/>
        <v>0</v>
      </c>
      <c r="K585" s="24">
        <v>2.2499999999999998E-3</v>
      </c>
      <c r="L585" s="24">
        <f t="shared" si="123"/>
        <v>2.2499999999999998E-3</v>
      </c>
      <c r="M585" s="25" t="s">
        <v>7</v>
      </c>
      <c r="N585" s="24">
        <f t="shared" si="124"/>
        <v>0</v>
      </c>
      <c r="Y585" s="24">
        <f t="shared" si="125"/>
        <v>0</v>
      </c>
      <c r="Z585" s="24">
        <f t="shared" si="126"/>
        <v>0</v>
      </c>
      <c r="AA585" s="24">
        <f t="shared" si="127"/>
        <v>0</v>
      </c>
      <c r="AC585" s="26">
        <v>21</v>
      </c>
      <c r="AD585" s="26">
        <f t="shared" si="128"/>
        <v>0</v>
      </c>
      <c r="AE585" s="26">
        <f t="shared" si="129"/>
        <v>0</v>
      </c>
      <c r="AL585" s="26">
        <f t="shared" si="130"/>
        <v>0</v>
      </c>
      <c r="AM585" s="26">
        <f t="shared" si="131"/>
        <v>0</v>
      </c>
      <c r="AN585" s="27" t="s">
        <v>1649</v>
      </c>
      <c r="AO585" s="27" t="s">
        <v>1659</v>
      </c>
      <c r="AP585" s="15" t="s">
        <v>1663</v>
      </c>
    </row>
    <row r="586" spans="1:42" x14ac:dyDescent="0.2">
      <c r="A586" s="23" t="s">
        <v>293</v>
      </c>
      <c r="B586" s="23" t="s">
        <v>1107</v>
      </c>
      <c r="C586" s="23" t="s">
        <v>1184</v>
      </c>
      <c r="D586" s="23" t="s">
        <v>1301</v>
      </c>
      <c r="E586" s="23" t="s">
        <v>1604</v>
      </c>
      <c r="F586" s="24">
        <v>1</v>
      </c>
      <c r="G586" s="24">
        <v>0</v>
      </c>
      <c r="H586" s="24">
        <f t="shared" si="120"/>
        <v>0</v>
      </c>
      <c r="I586" s="24">
        <f t="shared" si="121"/>
        <v>0</v>
      </c>
      <c r="J586" s="24">
        <f t="shared" si="122"/>
        <v>0</v>
      </c>
      <c r="K586" s="24">
        <v>1.933E-2</v>
      </c>
      <c r="L586" s="24">
        <f t="shared" si="123"/>
        <v>1.933E-2</v>
      </c>
      <c r="M586" s="25" t="s">
        <v>7</v>
      </c>
      <c r="N586" s="24">
        <f t="shared" si="124"/>
        <v>0</v>
      </c>
      <c r="Y586" s="24">
        <f t="shared" si="125"/>
        <v>0</v>
      </c>
      <c r="Z586" s="24">
        <f t="shared" si="126"/>
        <v>0</v>
      </c>
      <c r="AA586" s="24">
        <f t="shared" si="127"/>
        <v>0</v>
      </c>
      <c r="AC586" s="26">
        <v>21</v>
      </c>
      <c r="AD586" s="26">
        <f t="shared" si="128"/>
        <v>0</v>
      </c>
      <c r="AE586" s="26">
        <f t="shared" si="129"/>
        <v>0</v>
      </c>
      <c r="AL586" s="26">
        <f t="shared" si="130"/>
        <v>0</v>
      </c>
      <c r="AM586" s="26">
        <f t="shared" si="131"/>
        <v>0</v>
      </c>
      <c r="AN586" s="27" t="s">
        <v>1649</v>
      </c>
      <c r="AO586" s="27" t="s">
        <v>1659</v>
      </c>
      <c r="AP586" s="15" t="s">
        <v>1663</v>
      </c>
    </row>
    <row r="587" spans="1:42" x14ac:dyDescent="0.2">
      <c r="A587" s="23" t="s">
        <v>294</v>
      </c>
      <c r="B587" s="23" t="s">
        <v>1107</v>
      </c>
      <c r="C587" s="23" t="s">
        <v>1185</v>
      </c>
      <c r="D587" s="23" t="s">
        <v>1302</v>
      </c>
      <c r="E587" s="23" t="s">
        <v>1604</v>
      </c>
      <c r="F587" s="24">
        <v>1</v>
      </c>
      <c r="G587" s="24">
        <v>0</v>
      </c>
      <c r="H587" s="24">
        <f t="shared" si="120"/>
        <v>0</v>
      </c>
      <c r="I587" s="24">
        <f t="shared" si="121"/>
        <v>0</v>
      </c>
      <c r="J587" s="24">
        <f t="shared" si="122"/>
        <v>0</v>
      </c>
      <c r="K587" s="24">
        <v>1.56E-3</v>
      </c>
      <c r="L587" s="24">
        <f t="shared" si="123"/>
        <v>1.56E-3</v>
      </c>
      <c r="M587" s="25" t="s">
        <v>7</v>
      </c>
      <c r="N587" s="24">
        <f t="shared" si="124"/>
        <v>0</v>
      </c>
      <c r="Y587" s="24">
        <f t="shared" si="125"/>
        <v>0</v>
      </c>
      <c r="Z587" s="24">
        <f t="shared" si="126"/>
        <v>0</v>
      </c>
      <c r="AA587" s="24">
        <f t="shared" si="127"/>
        <v>0</v>
      </c>
      <c r="AC587" s="26">
        <v>21</v>
      </c>
      <c r="AD587" s="26">
        <f t="shared" si="128"/>
        <v>0</v>
      </c>
      <c r="AE587" s="26">
        <f t="shared" si="129"/>
        <v>0</v>
      </c>
      <c r="AL587" s="26">
        <f t="shared" si="130"/>
        <v>0</v>
      </c>
      <c r="AM587" s="26">
        <f t="shared" si="131"/>
        <v>0</v>
      </c>
      <c r="AN587" s="27" t="s">
        <v>1649</v>
      </c>
      <c r="AO587" s="27" t="s">
        <v>1659</v>
      </c>
      <c r="AP587" s="15" t="s">
        <v>1663</v>
      </c>
    </row>
    <row r="588" spans="1:42" x14ac:dyDescent="0.2">
      <c r="A588" s="23" t="s">
        <v>295</v>
      </c>
      <c r="B588" s="23" t="s">
        <v>1107</v>
      </c>
      <c r="C588" s="23" t="s">
        <v>1186</v>
      </c>
      <c r="D588" s="23" t="s">
        <v>1303</v>
      </c>
      <c r="E588" s="23" t="s">
        <v>1604</v>
      </c>
      <c r="F588" s="24">
        <v>1</v>
      </c>
      <c r="G588" s="24">
        <v>0</v>
      </c>
      <c r="H588" s="24">
        <f t="shared" si="120"/>
        <v>0</v>
      </c>
      <c r="I588" s="24">
        <f t="shared" si="121"/>
        <v>0</v>
      </c>
      <c r="J588" s="24">
        <f t="shared" si="122"/>
        <v>0</v>
      </c>
      <c r="K588" s="24">
        <v>1.9460000000000002E-2</v>
      </c>
      <c r="L588" s="24">
        <f t="shared" si="123"/>
        <v>1.9460000000000002E-2</v>
      </c>
      <c r="M588" s="25" t="s">
        <v>7</v>
      </c>
      <c r="N588" s="24">
        <f t="shared" si="124"/>
        <v>0</v>
      </c>
      <c r="Y588" s="24">
        <f t="shared" si="125"/>
        <v>0</v>
      </c>
      <c r="Z588" s="24">
        <f t="shared" si="126"/>
        <v>0</v>
      </c>
      <c r="AA588" s="24">
        <f t="shared" si="127"/>
        <v>0</v>
      </c>
      <c r="AC588" s="26">
        <v>21</v>
      </c>
      <c r="AD588" s="26">
        <f t="shared" si="128"/>
        <v>0</v>
      </c>
      <c r="AE588" s="26">
        <f t="shared" si="129"/>
        <v>0</v>
      </c>
      <c r="AL588" s="26">
        <f t="shared" si="130"/>
        <v>0</v>
      </c>
      <c r="AM588" s="26">
        <f t="shared" si="131"/>
        <v>0</v>
      </c>
      <c r="AN588" s="27" t="s">
        <v>1649</v>
      </c>
      <c r="AO588" s="27" t="s">
        <v>1659</v>
      </c>
      <c r="AP588" s="15" t="s">
        <v>1663</v>
      </c>
    </row>
    <row r="589" spans="1:42" x14ac:dyDescent="0.2">
      <c r="A589" s="23" t="s">
        <v>296</v>
      </c>
      <c r="B589" s="23" t="s">
        <v>1107</v>
      </c>
      <c r="C589" s="23" t="s">
        <v>1187</v>
      </c>
      <c r="D589" s="23" t="s">
        <v>1304</v>
      </c>
      <c r="E589" s="23" t="s">
        <v>1600</v>
      </c>
      <c r="F589" s="24">
        <v>15.9</v>
      </c>
      <c r="G589" s="24">
        <v>0</v>
      </c>
      <c r="H589" s="24">
        <f t="shared" si="120"/>
        <v>0</v>
      </c>
      <c r="I589" s="24">
        <f t="shared" si="121"/>
        <v>0</v>
      </c>
      <c r="J589" s="24">
        <f t="shared" si="122"/>
        <v>0</v>
      </c>
      <c r="K589" s="24">
        <v>6.8000000000000005E-2</v>
      </c>
      <c r="L589" s="24">
        <f t="shared" si="123"/>
        <v>1.0812000000000002</v>
      </c>
      <c r="M589" s="25" t="s">
        <v>7</v>
      </c>
      <c r="N589" s="24">
        <f t="shared" si="124"/>
        <v>0</v>
      </c>
      <c r="Y589" s="24">
        <f t="shared" si="125"/>
        <v>0</v>
      </c>
      <c r="Z589" s="24">
        <f t="shared" si="126"/>
        <v>0</v>
      </c>
      <c r="AA589" s="24">
        <f t="shared" si="127"/>
        <v>0</v>
      </c>
      <c r="AC589" s="26">
        <v>21</v>
      </c>
      <c r="AD589" s="26">
        <f t="shared" si="128"/>
        <v>0</v>
      </c>
      <c r="AE589" s="26">
        <f t="shared" si="129"/>
        <v>0</v>
      </c>
      <c r="AL589" s="26">
        <f t="shared" si="130"/>
        <v>0</v>
      </c>
      <c r="AM589" s="26">
        <f t="shared" si="131"/>
        <v>0</v>
      </c>
      <c r="AN589" s="27" t="s">
        <v>1649</v>
      </c>
      <c r="AO589" s="27" t="s">
        <v>1659</v>
      </c>
      <c r="AP589" s="15" t="s">
        <v>1663</v>
      </c>
    </row>
    <row r="590" spans="1:42" x14ac:dyDescent="0.2">
      <c r="A590" s="20"/>
      <c r="B590" s="21" t="s">
        <v>1107</v>
      </c>
      <c r="C590" s="21" t="s">
        <v>1188</v>
      </c>
      <c r="D590" s="42" t="s">
        <v>1305</v>
      </c>
      <c r="E590" s="43"/>
      <c r="F590" s="43"/>
      <c r="G590" s="43"/>
      <c r="H590" s="22">
        <f>SUM(H591:H591)</f>
        <v>0</v>
      </c>
      <c r="I590" s="22">
        <f>SUM(I591:I591)</f>
        <v>0</v>
      </c>
      <c r="J590" s="22">
        <f>H590+I590</f>
        <v>0</v>
      </c>
      <c r="K590" s="15"/>
      <c r="L590" s="22">
        <f>SUM(L591:L591)</f>
        <v>0</v>
      </c>
      <c r="O590" s="22">
        <f>IF(P590="PR",J590,SUM(N591:N591))</f>
        <v>0</v>
      </c>
      <c r="P590" s="15" t="s">
        <v>1628</v>
      </c>
      <c r="Q590" s="22">
        <f>IF(P590="HS",H590,0)</f>
        <v>0</v>
      </c>
      <c r="R590" s="22">
        <f>IF(P590="HS",I590-O590,0)</f>
        <v>0</v>
      </c>
      <c r="S590" s="22">
        <f>IF(P590="PS",H590,0)</f>
        <v>0</v>
      </c>
      <c r="T590" s="22">
        <f>IF(P590="PS",I590-O590,0)</f>
        <v>0</v>
      </c>
      <c r="U590" s="22">
        <f>IF(P590="MP",H590,0)</f>
        <v>0</v>
      </c>
      <c r="V590" s="22">
        <f>IF(P590="MP",I590-O590,0)</f>
        <v>0</v>
      </c>
      <c r="W590" s="22">
        <f>IF(P590="OM",H590,0)</f>
        <v>0</v>
      </c>
      <c r="X590" s="15" t="s">
        <v>1107</v>
      </c>
      <c r="AH590" s="22">
        <f>SUM(Y591:Y591)</f>
        <v>0</v>
      </c>
      <c r="AI590" s="22">
        <f>SUM(Z591:Z591)</f>
        <v>0</v>
      </c>
      <c r="AJ590" s="22">
        <f>SUM(AA591:AA591)</f>
        <v>0</v>
      </c>
    </row>
    <row r="591" spans="1:42" x14ac:dyDescent="0.2">
      <c r="A591" s="23" t="s">
        <v>297</v>
      </c>
      <c r="B591" s="23" t="s">
        <v>1107</v>
      </c>
      <c r="C591" s="23" t="s">
        <v>1189</v>
      </c>
      <c r="D591" s="23" t="s">
        <v>1306</v>
      </c>
      <c r="E591" s="23" t="s">
        <v>1602</v>
      </c>
      <c r="F591" s="24">
        <v>0.66</v>
      </c>
      <c r="G591" s="24">
        <v>0</v>
      </c>
      <c r="H591" s="24">
        <f>ROUND(F591*AD591,2)</f>
        <v>0</v>
      </c>
      <c r="I591" s="24">
        <f>J591-H591</f>
        <v>0</v>
      </c>
      <c r="J591" s="24">
        <f>ROUND(F591*G591,2)</f>
        <v>0</v>
      </c>
      <c r="K591" s="24">
        <v>0</v>
      </c>
      <c r="L591" s="24">
        <f>F591*K591</f>
        <v>0</v>
      </c>
      <c r="M591" s="25" t="s">
        <v>10</v>
      </c>
      <c r="N591" s="24">
        <f>IF(M591="5",I591,0)</f>
        <v>0</v>
      </c>
      <c r="Y591" s="24">
        <f>IF(AC591=0,J591,0)</f>
        <v>0</v>
      </c>
      <c r="Z591" s="24">
        <f>IF(AC591=15,J591,0)</f>
        <v>0</v>
      </c>
      <c r="AA591" s="24">
        <f>IF(AC591=21,J591,0)</f>
        <v>0</v>
      </c>
      <c r="AC591" s="26">
        <v>21</v>
      </c>
      <c r="AD591" s="26">
        <f>G591*0</f>
        <v>0</v>
      </c>
      <c r="AE591" s="26">
        <f>G591*(1-0)</f>
        <v>0</v>
      </c>
      <c r="AL591" s="26">
        <f>F591*AD591</f>
        <v>0</v>
      </c>
      <c r="AM591" s="26">
        <f>F591*AE591</f>
        <v>0</v>
      </c>
      <c r="AN591" s="27" t="s">
        <v>1650</v>
      </c>
      <c r="AO591" s="27" t="s">
        <v>1659</v>
      </c>
      <c r="AP591" s="15" t="s">
        <v>1663</v>
      </c>
    </row>
    <row r="592" spans="1:42" x14ac:dyDescent="0.2">
      <c r="D592" s="28" t="s">
        <v>1384</v>
      </c>
      <c r="F592" s="29">
        <v>0.66</v>
      </c>
    </row>
    <row r="593" spans="1:42" x14ac:dyDescent="0.2">
      <c r="A593" s="20"/>
      <c r="B593" s="21" t="s">
        <v>1107</v>
      </c>
      <c r="C593" s="21" t="s">
        <v>1190</v>
      </c>
      <c r="D593" s="42" t="s">
        <v>1308</v>
      </c>
      <c r="E593" s="43"/>
      <c r="F593" s="43"/>
      <c r="G593" s="43"/>
      <c r="H593" s="22">
        <f>SUM(H594:H594)</f>
        <v>0</v>
      </c>
      <c r="I593" s="22">
        <f>SUM(I594:I594)</f>
        <v>0</v>
      </c>
      <c r="J593" s="22">
        <f>H593+I593</f>
        <v>0</v>
      </c>
      <c r="K593" s="15"/>
      <c r="L593" s="22">
        <f>SUM(L594:L594)</f>
        <v>0</v>
      </c>
      <c r="O593" s="22">
        <f>IF(P593="PR",J593,SUM(N594:N594))</f>
        <v>0</v>
      </c>
      <c r="P593" s="15" t="s">
        <v>1629</v>
      </c>
      <c r="Q593" s="22">
        <f>IF(P593="HS",H593,0)</f>
        <v>0</v>
      </c>
      <c r="R593" s="22">
        <f>IF(P593="HS",I593-O593,0)</f>
        <v>0</v>
      </c>
      <c r="S593" s="22">
        <f>IF(P593="PS",H593,0)</f>
        <v>0</v>
      </c>
      <c r="T593" s="22">
        <f>IF(P593="PS",I593-O593,0)</f>
        <v>0</v>
      </c>
      <c r="U593" s="22">
        <f>IF(P593="MP",H593,0)</f>
        <v>0</v>
      </c>
      <c r="V593" s="22">
        <f>IF(P593="MP",I593-O593,0)</f>
        <v>0</v>
      </c>
      <c r="W593" s="22">
        <f>IF(P593="OM",H593,0)</f>
        <v>0</v>
      </c>
      <c r="X593" s="15" t="s">
        <v>1107</v>
      </c>
      <c r="AH593" s="22">
        <f>SUM(Y594:Y594)</f>
        <v>0</v>
      </c>
      <c r="AI593" s="22">
        <f>SUM(Z594:Z594)</f>
        <v>0</v>
      </c>
      <c r="AJ593" s="22">
        <f>SUM(AA594:AA594)</f>
        <v>0</v>
      </c>
    </row>
    <row r="594" spans="1:42" x14ac:dyDescent="0.2">
      <c r="A594" s="23" t="s">
        <v>298</v>
      </c>
      <c r="B594" s="23" t="s">
        <v>1107</v>
      </c>
      <c r="C594" s="23"/>
      <c r="D594" s="23" t="s">
        <v>1308</v>
      </c>
      <c r="E594" s="23"/>
      <c r="F594" s="24">
        <v>1</v>
      </c>
      <c r="G594" s="24">
        <v>0</v>
      </c>
      <c r="H594" s="24">
        <f>ROUND(F594*AD594,2)</f>
        <v>0</v>
      </c>
      <c r="I594" s="24">
        <f>J594-H594</f>
        <v>0</v>
      </c>
      <c r="J594" s="24">
        <f>ROUND(F594*G594,2)</f>
        <v>0</v>
      </c>
      <c r="K594" s="24">
        <v>0</v>
      </c>
      <c r="L594" s="24">
        <f>F594*K594</f>
        <v>0</v>
      </c>
      <c r="M594" s="25" t="s">
        <v>8</v>
      </c>
      <c r="N594" s="24">
        <f>IF(M594="5",I594,0)</f>
        <v>0</v>
      </c>
      <c r="Y594" s="24">
        <f>IF(AC594=0,J594,0)</f>
        <v>0</v>
      </c>
      <c r="Z594" s="24">
        <f>IF(AC594=15,J594,0)</f>
        <v>0</v>
      </c>
      <c r="AA594" s="24">
        <f>IF(AC594=21,J594,0)</f>
        <v>0</v>
      </c>
      <c r="AC594" s="26">
        <v>21</v>
      </c>
      <c r="AD594" s="26">
        <f>G594*0</f>
        <v>0</v>
      </c>
      <c r="AE594" s="26">
        <f>G594*(1-0)</f>
        <v>0</v>
      </c>
      <c r="AL594" s="26">
        <f>F594*AD594</f>
        <v>0</v>
      </c>
      <c r="AM594" s="26">
        <f>F594*AE594</f>
        <v>0</v>
      </c>
      <c r="AN594" s="27" t="s">
        <v>1651</v>
      </c>
      <c r="AO594" s="27" t="s">
        <v>1659</v>
      </c>
      <c r="AP594" s="15" t="s">
        <v>1663</v>
      </c>
    </row>
    <row r="595" spans="1:42" x14ac:dyDescent="0.2">
      <c r="A595" s="20"/>
      <c r="B595" s="21" t="s">
        <v>1107</v>
      </c>
      <c r="C595" s="21" t="s">
        <v>1191</v>
      </c>
      <c r="D595" s="42" t="s">
        <v>1309</v>
      </c>
      <c r="E595" s="43"/>
      <c r="F595" s="43"/>
      <c r="G595" s="43"/>
      <c r="H595" s="22">
        <f>SUM(H596:H601)</f>
        <v>0</v>
      </c>
      <c r="I595" s="22">
        <f>SUM(I596:I601)</f>
        <v>0</v>
      </c>
      <c r="J595" s="22">
        <f>H595+I595</f>
        <v>0</v>
      </c>
      <c r="K595" s="15"/>
      <c r="L595" s="22">
        <f>SUM(L596:L601)</f>
        <v>0</v>
      </c>
      <c r="O595" s="22">
        <f>IF(P595="PR",J595,SUM(N596:N601))</f>
        <v>0</v>
      </c>
      <c r="P595" s="15" t="s">
        <v>1628</v>
      </c>
      <c r="Q595" s="22">
        <f>IF(P595="HS",H595,0)</f>
        <v>0</v>
      </c>
      <c r="R595" s="22">
        <f>IF(P595="HS",I595-O595,0)</f>
        <v>0</v>
      </c>
      <c r="S595" s="22">
        <f>IF(P595="PS",H595,0)</f>
        <v>0</v>
      </c>
      <c r="T595" s="22">
        <f>IF(P595="PS",I595-O595,0)</f>
        <v>0</v>
      </c>
      <c r="U595" s="22">
        <f>IF(P595="MP",H595,0)</f>
        <v>0</v>
      </c>
      <c r="V595" s="22">
        <f>IF(P595="MP",I595-O595,0)</f>
        <v>0</v>
      </c>
      <c r="W595" s="22">
        <f>IF(P595="OM",H595,0)</f>
        <v>0</v>
      </c>
      <c r="X595" s="15" t="s">
        <v>1107</v>
      </c>
      <c r="AH595" s="22">
        <f>SUM(Y596:Y601)</f>
        <v>0</v>
      </c>
      <c r="AI595" s="22">
        <f>SUM(Z596:Z601)</f>
        <v>0</v>
      </c>
      <c r="AJ595" s="22">
        <f>SUM(AA596:AA601)</f>
        <v>0</v>
      </c>
    </row>
    <row r="596" spans="1:42" x14ac:dyDescent="0.2">
      <c r="A596" s="23" t="s">
        <v>299</v>
      </c>
      <c r="B596" s="23" t="s">
        <v>1107</v>
      </c>
      <c r="C596" s="23" t="s">
        <v>1192</v>
      </c>
      <c r="D596" s="23" t="s">
        <v>1310</v>
      </c>
      <c r="E596" s="23" t="s">
        <v>1602</v>
      </c>
      <c r="F596" s="24">
        <v>1.23</v>
      </c>
      <c r="G596" s="24">
        <v>0</v>
      </c>
      <c r="H596" s="24">
        <f t="shared" ref="H596:H601" si="132">ROUND(F596*AD596,2)</f>
        <v>0</v>
      </c>
      <c r="I596" s="24">
        <f t="shared" ref="I596:I601" si="133">J596-H596</f>
        <v>0</v>
      </c>
      <c r="J596" s="24">
        <f t="shared" ref="J596:J601" si="134">ROUND(F596*G596,2)</f>
        <v>0</v>
      </c>
      <c r="K596" s="24">
        <v>0</v>
      </c>
      <c r="L596" s="24">
        <f t="shared" ref="L596:L601" si="135">F596*K596</f>
        <v>0</v>
      </c>
      <c r="M596" s="25" t="s">
        <v>10</v>
      </c>
      <c r="N596" s="24">
        <f t="shared" ref="N596:N601" si="136">IF(M596="5",I596,0)</f>
        <v>0</v>
      </c>
      <c r="Y596" s="24">
        <f t="shared" ref="Y596:Y601" si="137">IF(AC596=0,J596,0)</f>
        <v>0</v>
      </c>
      <c r="Z596" s="24">
        <f t="shared" ref="Z596:Z601" si="138">IF(AC596=15,J596,0)</f>
        <v>0</v>
      </c>
      <c r="AA596" s="24">
        <f t="shared" ref="AA596:AA601" si="139">IF(AC596=21,J596,0)</f>
        <v>0</v>
      </c>
      <c r="AC596" s="26">
        <v>21</v>
      </c>
      <c r="AD596" s="26">
        <f t="shared" ref="AD596:AD601" si="140">G596*0</f>
        <v>0</v>
      </c>
      <c r="AE596" s="26">
        <f t="shared" ref="AE596:AE601" si="141">G596*(1-0)</f>
        <v>0</v>
      </c>
      <c r="AL596" s="26">
        <f t="shared" ref="AL596:AL601" si="142">F596*AD596</f>
        <v>0</v>
      </c>
      <c r="AM596" s="26">
        <f t="shared" ref="AM596:AM601" si="143">F596*AE596</f>
        <v>0</v>
      </c>
      <c r="AN596" s="27" t="s">
        <v>1652</v>
      </c>
      <c r="AO596" s="27" t="s">
        <v>1659</v>
      </c>
      <c r="AP596" s="15" t="s">
        <v>1663</v>
      </c>
    </row>
    <row r="597" spans="1:42" x14ac:dyDescent="0.2">
      <c r="A597" s="23" t="s">
        <v>300</v>
      </c>
      <c r="B597" s="23" t="s">
        <v>1107</v>
      </c>
      <c r="C597" s="23" t="s">
        <v>1193</v>
      </c>
      <c r="D597" s="23" t="s">
        <v>1311</v>
      </c>
      <c r="E597" s="23" t="s">
        <v>1602</v>
      </c>
      <c r="F597" s="24">
        <v>1.23</v>
      </c>
      <c r="G597" s="24">
        <v>0</v>
      </c>
      <c r="H597" s="24">
        <f t="shared" si="132"/>
        <v>0</v>
      </c>
      <c r="I597" s="24">
        <f t="shared" si="133"/>
        <v>0</v>
      </c>
      <c r="J597" s="24">
        <f t="shared" si="134"/>
        <v>0</v>
      </c>
      <c r="K597" s="24">
        <v>0</v>
      </c>
      <c r="L597" s="24">
        <f t="shared" si="135"/>
        <v>0</v>
      </c>
      <c r="M597" s="25" t="s">
        <v>10</v>
      </c>
      <c r="N597" s="24">
        <f t="shared" si="136"/>
        <v>0</v>
      </c>
      <c r="Y597" s="24">
        <f t="shared" si="137"/>
        <v>0</v>
      </c>
      <c r="Z597" s="24">
        <f t="shared" si="138"/>
        <v>0</v>
      </c>
      <c r="AA597" s="24">
        <f t="shared" si="139"/>
        <v>0</v>
      </c>
      <c r="AC597" s="26">
        <v>21</v>
      </c>
      <c r="AD597" s="26">
        <f t="shared" si="140"/>
        <v>0</v>
      </c>
      <c r="AE597" s="26">
        <f t="shared" si="141"/>
        <v>0</v>
      </c>
      <c r="AL597" s="26">
        <f t="shared" si="142"/>
        <v>0</v>
      </c>
      <c r="AM597" s="26">
        <f t="shared" si="143"/>
        <v>0</v>
      </c>
      <c r="AN597" s="27" t="s">
        <v>1652</v>
      </c>
      <c r="AO597" s="27" t="s">
        <v>1659</v>
      </c>
      <c r="AP597" s="15" t="s">
        <v>1663</v>
      </c>
    </row>
    <row r="598" spans="1:42" x14ac:dyDescent="0.2">
      <c r="A598" s="23" t="s">
        <v>301</v>
      </c>
      <c r="B598" s="23" t="s">
        <v>1107</v>
      </c>
      <c r="C598" s="23" t="s">
        <v>1194</v>
      </c>
      <c r="D598" s="23" t="s">
        <v>1312</v>
      </c>
      <c r="E598" s="23" t="s">
        <v>1602</v>
      </c>
      <c r="F598" s="24">
        <v>1.23</v>
      </c>
      <c r="G598" s="24">
        <v>0</v>
      </c>
      <c r="H598" s="24">
        <f t="shared" si="132"/>
        <v>0</v>
      </c>
      <c r="I598" s="24">
        <f t="shared" si="133"/>
        <v>0</v>
      </c>
      <c r="J598" s="24">
        <f t="shared" si="134"/>
        <v>0</v>
      </c>
      <c r="K598" s="24">
        <v>0</v>
      </c>
      <c r="L598" s="24">
        <f t="shared" si="135"/>
        <v>0</v>
      </c>
      <c r="M598" s="25" t="s">
        <v>10</v>
      </c>
      <c r="N598" s="24">
        <f t="shared" si="136"/>
        <v>0</v>
      </c>
      <c r="Y598" s="24">
        <f t="shared" si="137"/>
        <v>0</v>
      </c>
      <c r="Z598" s="24">
        <f t="shared" si="138"/>
        <v>0</v>
      </c>
      <c r="AA598" s="24">
        <f t="shared" si="139"/>
        <v>0</v>
      </c>
      <c r="AC598" s="26">
        <v>21</v>
      </c>
      <c r="AD598" s="26">
        <f t="shared" si="140"/>
        <v>0</v>
      </c>
      <c r="AE598" s="26">
        <f t="shared" si="141"/>
        <v>0</v>
      </c>
      <c r="AL598" s="26">
        <f t="shared" si="142"/>
        <v>0</v>
      </c>
      <c r="AM598" s="26">
        <f t="shared" si="143"/>
        <v>0</v>
      </c>
      <c r="AN598" s="27" t="s">
        <v>1652</v>
      </c>
      <c r="AO598" s="27" t="s">
        <v>1659</v>
      </c>
      <c r="AP598" s="15" t="s">
        <v>1663</v>
      </c>
    </row>
    <row r="599" spans="1:42" x14ac:dyDescent="0.2">
      <c r="A599" s="23" t="s">
        <v>302</v>
      </c>
      <c r="B599" s="23" t="s">
        <v>1107</v>
      </c>
      <c r="C599" s="23" t="s">
        <v>1195</v>
      </c>
      <c r="D599" s="23" t="s">
        <v>1313</v>
      </c>
      <c r="E599" s="23" t="s">
        <v>1602</v>
      </c>
      <c r="F599" s="24">
        <v>1.23</v>
      </c>
      <c r="G599" s="24">
        <v>0</v>
      </c>
      <c r="H599" s="24">
        <f t="shared" si="132"/>
        <v>0</v>
      </c>
      <c r="I599" s="24">
        <f t="shared" si="133"/>
        <v>0</v>
      </c>
      <c r="J599" s="24">
        <f t="shared" si="134"/>
        <v>0</v>
      </c>
      <c r="K599" s="24">
        <v>0</v>
      </c>
      <c r="L599" s="24">
        <f t="shared" si="135"/>
        <v>0</v>
      </c>
      <c r="M599" s="25" t="s">
        <v>10</v>
      </c>
      <c r="N599" s="24">
        <f t="shared" si="136"/>
        <v>0</v>
      </c>
      <c r="Y599" s="24">
        <f t="shared" si="137"/>
        <v>0</v>
      </c>
      <c r="Z599" s="24">
        <f t="shared" si="138"/>
        <v>0</v>
      </c>
      <c r="AA599" s="24">
        <f t="shared" si="139"/>
        <v>0</v>
      </c>
      <c r="AC599" s="26">
        <v>21</v>
      </c>
      <c r="AD599" s="26">
        <f t="shared" si="140"/>
        <v>0</v>
      </c>
      <c r="AE599" s="26">
        <f t="shared" si="141"/>
        <v>0</v>
      </c>
      <c r="AL599" s="26">
        <f t="shared" si="142"/>
        <v>0</v>
      </c>
      <c r="AM599" s="26">
        <f t="shared" si="143"/>
        <v>0</v>
      </c>
      <c r="AN599" s="27" t="s">
        <v>1652</v>
      </c>
      <c r="AO599" s="27" t="s">
        <v>1659</v>
      </c>
      <c r="AP599" s="15" t="s">
        <v>1663</v>
      </c>
    </row>
    <row r="600" spans="1:42" x14ac:dyDescent="0.2">
      <c r="A600" s="23" t="s">
        <v>303</v>
      </c>
      <c r="B600" s="23" t="s">
        <v>1107</v>
      </c>
      <c r="C600" s="23" t="s">
        <v>1196</v>
      </c>
      <c r="D600" s="23" t="s">
        <v>1314</v>
      </c>
      <c r="E600" s="23" t="s">
        <v>1602</v>
      </c>
      <c r="F600" s="24">
        <v>1.23</v>
      </c>
      <c r="G600" s="24">
        <v>0</v>
      </c>
      <c r="H600" s="24">
        <f t="shared" si="132"/>
        <v>0</v>
      </c>
      <c r="I600" s="24">
        <f t="shared" si="133"/>
        <v>0</v>
      </c>
      <c r="J600" s="24">
        <f t="shared" si="134"/>
        <v>0</v>
      </c>
      <c r="K600" s="24">
        <v>0</v>
      </c>
      <c r="L600" s="24">
        <f t="shared" si="135"/>
        <v>0</v>
      </c>
      <c r="M600" s="25" t="s">
        <v>10</v>
      </c>
      <c r="N600" s="24">
        <f t="shared" si="136"/>
        <v>0</v>
      </c>
      <c r="Y600" s="24">
        <f t="shared" si="137"/>
        <v>0</v>
      </c>
      <c r="Z600" s="24">
        <f t="shared" si="138"/>
        <v>0</v>
      </c>
      <c r="AA600" s="24">
        <f t="shared" si="139"/>
        <v>0</v>
      </c>
      <c r="AC600" s="26">
        <v>21</v>
      </c>
      <c r="AD600" s="26">
        <f t="shared" si="140"/>
        <v>0</v>
      </c>
      <c r="AE600" s="26">
        <f t="shared" si="141"/>
        <v>0</v>
      </c>
      <c r="AL600" s="26">
        <f t="shared" si="142"/>
        <v>0</v>
      </c>
      <c r="AM600" s="26">
        <f t="shared" si="143"/>
        <v>0</v>
      </c>
      <c r="AN600" s="27" t="s">
        <v>1652</v>
      </c>
      <c r="AO600" s="27" t="s">
        <v>1659</v>
      </c>
      <c r="AP600" s="15" t="s">
        <v>1663</v>
      </c>
    </row>
    <row r="601" spans="1:42" x14ac:dyDescent="0.2">
      <c r="A601" s="23" t="s">
        <v>304</v>
      </c>
      <c r="B601" s="23" t="s">
        <v>1107</v>
      </c>
      <c r="C601" s="23" t="s">
        <v>1197</v>
      </c>
      <c r="D601" s="23" t="s">
        <v>1315</v>
      </c>
      <c r="E601" s="23" t="s">
        <v>1602</v>
      </c>
      <c r="F601" s="24">
        <v>1.23</v>
      </c>
      <c r="G601" s="24">
        <v>0</v>
      </c>
      <c r="H601" s="24">
        <f t="shared" si="132"/>
        <v>0</v>
      </c>
      <c r="I601" s="24">
        <f t="shared" si="133"/>
        <v>0</v>
      </c>
      <c r="J601" s="24">
        <f t="shared" si="134"/>
        <v>0</v>
      </c>
      <c r="K601" s="24">
        <v>0</v>
      </c>
      <c r="L601" s="24">
        <f t="shared" si="135"/>
        <v>0</v>
      </c>
      <c r="M601" s="25" t="s">
        <v>10</v>
      </c>
      <c r="N601" s="24">
        <f t="shared" si="136"/>
        <v>0</v>
      </c>
      <c r="Y601" s="24">
        <f t="shared" si="137"/>
        <v>0</v>
      </c>
      <c r="Z601" s="24">
        <f t="shared" si="138"/>
        <v>0</v>
      </c>
      <c r="AA601" s="24">
        <f t="shared" si="139"/>
        <v>0</v>
      </c>
      <c r="AC601" s="26">
        <v>21</v>
      </c>
      <c r="AD601" s="26">
        <f t="shared" si="140"/>
        <v>0</v>
      </c>
      <c r="AE601" s="26">
        <f t="shared" si="141"/>
        <v>0</v>
      </c>
      <c r="AL601" s="26">
        <f t="shared" si="142"/>
        <v>0</v>
      </c>
      <c r="AM601" s="26">
        <f t="shared" si="143"/>
        <v>0</v>
      </c>
      <c r="AN601" s="27" t="s">
        <v>1652</v>
      </c>
      <c r="AO601" s="27" t="s">
        <v>1659</v>
      </c>
      <c r="AP601" s="15" t="s">
        <v>1663</v>
      </c>
    </row>
    <row r="602" spans="1:42" x14ac:dyDescent="0.2">
      <c r="A602" s="20"/>
      <c r="B602" s="21" t="s">
        <v>1108</v>
      </c>
      <c r="C602" s="21"/>
      <c r="D602" s="42" t="s">
        <v>1385</v>
      </c>
      <c r="E602" s="43"/>
      <c r="F602" s="43"/>
      <c r="G602" s="43"/>
      <c r="H602" s="22">
        <f>H603+H608+H611+H614+H625+H638+H641+H674+H683+H706+H711+H722+H730+H738+H741+H743</f>
        <v>0</v>
      </c>
      <c r="I602" s="22">
        <f>I603+I608+I611+I614+I625+I638+I641+I674+I683+I706+I711+I722+I730+I738+I741+I743</f>
        <v>0</v>
      </c>
      <c r="J602" s="22">
        <f>H602+I602</f>
        <v>0</v>
      </c>
      <c r="K602" s="15"/>
      <c r="L602" s="22">
        <f>L603+L608+L611+L614+L625+L638+L641+L674+L683+L706+L711+L722+L730+L738+L741+L743</f>
        <v>2.2343857000000003</v>
      </c>
    </row>
    <row r="603" spans="1:42" x14ac:dyDescent="0.2">
      <c r="A603" s="20"/>
      <c r="B603" s="21" t="s">
        <v>1108</v>
      </c>
      <c r="C603" s="21" t="s">
        <v>37</v>
      </c>
      <c r="D603" s="42" t="s">
        <v>1214</v>
      </c>
      <c r="E603" s="43"/>
      <c r="F603" s="43"/>
      <c r="G603" s="43"/>
      <c r="H603" s="22">
        <f>SUM(H604:H607)</f>
        <v>0</v>
      </c>
      <c r="I603" s="22">
        <f>SUM(I604:I607)</f>
        <v>0</v>
      </c>
      <c r="J603" s="22">
        <f>H603+I603</f>
        <v>0</v>
      </c>
      <c r="K603" s="15"/>
      <c r="L603" s="22">
        <f>SUM(L604:L607)</f>
        <v>6.1462200000000002E-2</v>
      </c>
      <c r="O603" s="22">
        <f>IF(P603="PR",J603,SUM(N604:N607))</f>
        <v>0</v>
      </c>
      <c r="P603" s="15" t="s">
        <v>1626</v>
      </c>
      <c r="Q603" s="22">
        <f>IF(P603="HS",H603,0)</f>
        <v>0</v>
      </c>
      <c r="R603" s="22">
        <f>IF(P603="HS",I603-O603,0)</f>
        <v>0</v>
      </c>
      <c r="S603" s="22">
        <f>IF(P603="PS",H603,0)</f>
        <v>0</v>
      </c>
      <c r="T603" s="22">
        <f>IF(P603="PS",I603-O603,0)</f>
        <v>0</v>
      </c>
      <c r="U603" s="22">
        <f>IF(P603="MP",H603,0)</f>
        <v>0</v>
      </c>
      <c r="V603" s="22">
        <f>IF(P603="MP",I603-O603,0)</f>
        <v>0</v>
      </c>
      <c r="W603" s="22">
        <f>IF(P603="OM",H603,0)</f>
        <v>0</v>
      </c>
      <c r="X603" s="15" t="s">
        <v>1108</v>
      </c>
      <c r="AH603" s="22">
        <f>SUM(Y604:Y607)</f>
        <v>0</v>
      </c>
      <c r="AI603" s="22">
        <f>SUM(Z604:Z607)</f>
        <v>0</v>
      </c>
      <c r="AJ603" s="22">
        <f>SUM(AA604:AA607)</f>
        <v>0</v>
      </c>
    </row>
    <row r="604" spans="1:42" x14ac:dyDescent="0.2">
      <c r="A604" s="23" t="s">
        <v>305</v>
      </c>
      <c r="B604" s="23" t="s">
        <v>1108</v>
      </c>
      <c r="C604" s="23" t="s">
        <v>1120</v>
      </c>
      <c r="D604" s="23" t="s">
        <v>1675</v>
      </c>
      <c r="E604" s="23" t="s">
        <v>1599</v>
      </c>
      <c r="F604" s="24">
        <v>0.02</v>
      </c>
      <c r="G604" s="24">
        <v>0</v>
      </c>
      <c r="H604" s="24">
        <f>ROUND(F604*AD604,2)</f>
        <v>0</v>
      </c>
      <c r="I604" s="24">
        <f>J604-H604</f>
        <v>0</v>
      </c>
      <c r="J604" s="24">
        <f>ROUND(F604*G604,2)</f>
        <v>0</v>
      </c>
      <c r="K604" s="24">
        <v>2.53999</v>
      </c>
      <c r="L604" s="24">
        <f>F604*K604</f>
        <v>5.0799799999999999E-2</v>
      </c>
      <c r="M604" s="25" t="s">
        <v>7</v>
      </c>
      <c r="N604" s="24">
        <f>IF(M604="5",I604,0)</f>
        <v>0</v>
      </c>
      <c r="Y604" s="24">
        <f>IF(AC604=0,J604,0)</f>
        <v>0</v>
      </c>
      <c r="Z604" s="24">
        <f>IF(AC604=15,J604,0)</f>
        <v>0</v>
      </c>
      <c r="AA604" s="24">
        <f>IF(AC604=21,J604,0)</f>
        <v>0</v>
      </c>
      <c r="AC604" s="26">
        <v>21</v>
      </c>
      <c r="AD604" s="26">
        <f>G604*0.813362397820164</f>
        <v>0</v>
      </c>
      <c r="AE604" s="26">
        <f>G604*(1-0.813362397820164)</f>
        <v>0</v>
      </c>
      <c r="AL604" s="26">
        <f>F604*AD604</f>
        <v>0</v>
      </c>
      <c r="AM604" s="26">
        <f>F604*AE604</f>
        <v>0</v>
      </c>
      <c r="AN604" s="27" t="s">
        <v>1637</v>
      </c>
      <c r="AO604" s="27" t="s">
        <v>1653</v>
      </c>
      <c r="AP604" s="15" t="s">
        <v>1664</v>
      </c>
    </row>
    <row r="605" spans="1:42" x14ac:dyDescent="0.2">
      <c r="D605" s="28" t="s">
        <v>1215</v>
      </c>
      <c r="F605" s="29">
        <v>0.02</v>
      </c>
    </row>
    <row r="606" spans="1:42" x14ac:dyDescent="0.2">
      <c r="A606" s="23" t="s">
        <v>306</v>
      </c>
      <c r="B606" s="23" t="s">
        <v>1108</v>
      </c>
      <c r="C606" s="23" t="s">
        <v>1121</v>
      </c>
      <c r="D606" s="23" t="s">
        <v>1216</v>
      </c>
      <c r="E606" s="23" t="s">
        <v>1600</v>
      </c>
      <c r="F606" s="24">
        <v>0.28000000000000003</v>
      </c>
      <c r="G606" s="24">
        <v>0</v>
      </c>
      <c r="H606" s="24">
        <f>ROUND(F606*AD606,2)</f>
        <v>0</v>
      </c>
      <c r="I606" s="24">
        <f>J606-H606</f>
        <v>0</v>
      </c>
      <c r="J606" s="24">
        <f>ROUND(F606*G606,2)</f>
        <v>0</v>
      </c>
      <c r="K606" s="24">
        <v>3.8080000000000003E-2</v>
      </c>
      <c r="L606" s="24">
        <f>F606*K606</f>
        <v>1.0662400000000002E-2</v>
      </c>
      <c r="M606" s="25" t="s">
        <v>7</v>
      </c>
      <c r="N606" s="24">
        <f>IF(M606="5",I606,0)</f>
        <v>0</v>
      </c>
      <c r="Y606" s="24">
        <f>IF(AC606=0,J606,0)</f>
        <v>0</v>
      </c>
      <c r="Z606" s="24">
        <f>IF(AC606=15,J606,0)</f>
        <v>0</v>
      </c>
      <c r="AA606" s="24">
        <f>IF(AC606=21,J606,0)</f>
        <v>0</v>
      </c>
      <c r="AC606" s="26">
        <v>21</v>
      </c>
      <c r="AD606" s="26">
        <f>G606*0.555284552845528</f>
        <v>0</v>
      </c>
      <c r="AE606" s="26">
        <f>G606*(1-0.555284552845528)</f>
        <v>0</v>
      </c>
      <c r="AL606" s="26">
        <f>F606*AD606</f>
        <v>0</v>
      </c>
      <c r="AM606" s="26">
        <f>F606*AE606</f>
        <v>0</v>
      </c>
      <c r="AN606" s="27" t="s">
        <v>1637</v>
      </c>
      <c r="AO606" s="27" t="s">
        <v>1653</v>
      </c>
      <c r="AP606" s="15" t="s">
        <v>1664</v>
      </c>
    </row>
    <row r="607" spans="1:42" x14ac:dyDescent="0.2">
      <c r="D607" s="28" t="s">
        <v>1217</v>
      </c>
      <c r="F607" s="29">
        <v>0.28000000000000003</v>
      </c>
    </row>
    <row r="608" spans="1:42" x14ac:dyDescent="0.2">
      <c r="A608" s="20"/>
      <c r="B608" s="21" t="s">
        <v>1108</v>
      </c>
      <c r="C608" s="21" t="s">
        <v>38</v>
      </c>
      <c r="D608" s="42" t="s">
        <v>1218</v>
      </c>
      <c r="E608" s="43"/>
      <c r="F608" s="43"/>
      <c r="G608" s="43"/>
      <c r="H608" s="22">
        <f>SUM(H609:H609)</f>
        <v>0</v>
      </c>
      <c r="I608" s="22">
        <f>SUM(I609:I609)</f>
        <v>0</v>
      </c>
      <c r="J608" s="22">
        <f>H608+I608</f>
        <v>0</v>
      </c>
      <c r="K608" s="15"/>
      <c r="L608" s="22">
        <f>SUM(L609:L609)</f>
        <v>0.15825</v>
      </c>
      <c r="O608" s="22">
        <f>IF(P608="PR",J608,SUM(N609:N609))</f>
        <v>0</v>
      </c>
      <c r="P608" s="15" t="s">
        <v>1626</v>
      </c>
      <c r="Q608" s="22">
        <f>IF(P608="HS",H608,0)</f>
        <v>0</v>
      </c>
      <c r="R608" s="22">
        <f>IF(P608="HS",I608-O608,0)</f>
        <v>0</v>
      </c>
      <c r="S608" s="22">
        <f>IF(P608="PS",H608,0)</f>
        <v>0</v>
      </c>
      <c r="T608" s="22">
        <f>IF(P608="PS",I608-O608,0)</f>
        <v>0</v>
      </c>
      <c r="U608" s="22">
        <f>IF(P608="MP",H608,0)</f>
        <v>0</v>
      </c>
      <c r="V608" s="22">
        <f>IF(P608="MP",I608-O608,0)</f>
        <v>0</v>
      </c>
      <c r="W608" s="22">
        <f>IF(P608="OM",H608,0)</f>
        <v>0</v>
      </c>
      <c r="X608" s="15" t="s">
        <v>1108</v>
      </c>
      <c r="AH608" s="22">
        <f>SUM(Y609:Y609)</f>
        <v>0</v>
      </c>
      <c r="AI608" s="22">
        <f>SUM(Z609:Z609)</f>
        <v>0</v>
      </c>
      <c r="AJ608" s="22">
        <f>SUM(AA609:AA609)</f>
        <v>0</v>
      </c>
    </row>
    <row r="609" spans="1:42" x14ac:dyDescent="0.2">
      <c r="A609" s="23" t="s">
        <v>307</v>
      </c>
      <c r="B609" s="23" t="s">
        <v>1108</v>
      </c>
      <c r="C609" s="23" t="s">
        <v>1122</v>
      </c>
      <c r="D609" s="23" t="s">
        <v>1686</v>
      </c>
      <c r="E609" s="23" t="s">
        <v>1600</v>
      </c>
      <c r="F609" s="24">
        <v>1.5</v>
      </c>
      <c r="G609" s="24">
        <v>0</v>
      </c>
      <c r="H609" s="24">
        <f>ROUND(F609*AD609,2)</f>
        <v>0</v>
      </c>
      <c r="I609" s="24">
        <f>J609-H609</f>
        <v>0</v>
      </c>
      <c r="J609" s="24">
        <f>ROUND(F609*G609,2)</f>
        <v>0</v>
      </c>
      <c r="K609" s="24">
        <v>0.1055</v>
      </c>
      <c r="L609" s="24">
        <f>F609*K609</f>
        <v>0.15825</v>
      </c>
      <c r="M609" s="25" t="s">
        <v>7</v>
      </c>
      <c r="N609" s="24">
        <f>IF(M609="5",I609,0)</f>
        <v>0</v>
      </c>
      <c r="Y609" s="24">
        <f>IF(AC609=0,J609,0)</f>
        <v>0</v>
      </c>
      <c r="Z609" s="24">
        <f>IF(AC609=15,J609,0)</f>
        <v>0</v>
      </c>
      <c r="AA609" s="24">
        <f>IF(AC609=21,J609,0)</f>
        <v>0</v>
      </c>
      <c r="AC609" s="26">
        <v>21</v>
      </c>
      <c r="AD609" s="26">
        <f>G609*0.853314527503526</f>
        <v>0</v>
      </c>
      <c r="AE609" s="26">
        <f>G609*(1-0.853314527503526)</f>
        <v>0</v>
      </c>
      <c r="AL609" s="26">
        <f>F609*AD609</f>
        <v>0</v>
      </c>
      <c r="AM609" s="26">
        <f>F609*AE609</f>
        <v>0</v>
      </c>
      <c r="AN609" s="27" t="s">
        <v>1638</v>
      </c>
      <c r="AO609" s="27" t="s">
        <v>1653</v>
      </c>
      <c r="AP609" s="15" t="s">
        <v>1664</v>
      </c>
    </row>
    <row r="610" spans="1:42" x14ac:dyDescent="0.2">
      <c r="D610" s="28" t="s">
        <v>1386</v>
      </c>
      <c r="F610" s="29">
        <v>1.5</v>
      </c>
    </row>
    <row r="611" spans="1:42" x14ac:dyDescent="0.2">
      <c r="A611" s="20"/>
      <c r="B611" s="21" t="s">
        <v>1108</v>
      </c>
      <c r="C611" s="21" t="s">
        <v>41</v>
      </c>
      <c r="D611" s="42" t="s">
        <v>1220</v>
      </c>
      <c r="E611" s="43"/>
      <c r="F611" s="43"/>
      <c r="G611" s="43"/>
      <c r="H611" s="22">
        <f>SUM(H612:H612)</f>
        <v>0</v>
      </c>
      <c r="I611" s="22">
        <f>SUM(I612:I612)</f>
        <v>0</v>
      </c>
      <c r="J611" s="22">
        <f>H611+I611</f>
        <v>0</v>
      </c>
      <c r="K611" s="15"/>
      <c r="L611" s="22">
        <f>SUM(L612:L612)</f>
        <v>5.0405999999999992E-2</v>
      </c>
      <c r="O611" s="22">
        <f>IF(P611="PR",J611,SUM(N612:N612))</f>
        <v>0</v>
      </c>
      <c r="P611" s="15" t="s">
        <v>1626</v>
      </c>
      <c r="Q611" s="22">
        <f>IF(P611="HS",H611,0)</f>
        <v>0</v>
      </c>
      <c r="R611" s="22">
        <f>IF(P611="HS",I611-O611,0)</f>
        <v>0</v>
      </c>
      <c r="S611" s="22">
        <f>IF(P611="PS",H611,0)</f>
        <v>0</v>
      </c>
      <c r="T611" s="22">
        <f>IF(P611="PS",I611-O611,0)</f>
        <v>0</v>
      </c>
      <c r="U611" s="22">
        <f>IF(P611="MP",H611,0)</f>
        <v>0</v>
      </c>
      <c r="V611" s="22">
        <f>IF(P611="MP",I611-O611,0)</f>
        <v>0</v>
      </c>
      <c r="W611" s="22">
        <f>IF(P611="OM",H611,0)</f>
        <v>0</v>
      </c>
      <c r="X611" s="15" t="s">
        <v>1108</v>
      </c>
      <c r="AH611" s="22">
        <f>SUM(Y612:Y612)</f>
        <v>0</v>
      </c>
      <c r="AI611" s="22">
        <f>SUM(Z612:Z612)</f>
        <v>0</v>
      </c>
      <c r="AJ611" s="22">
        <f>SUM(AA612:AA612)</f>
        <v>0</v>
      </c>
    </row>
    <row r="612" spans="1:42" x14ac:dyDescent="0.2">
      <c r="A612" s="23" t="s">
        <v>308</v>
      </c>
      <c r="B612" s="23" t="s">
        <v>1108</v>
      </c>
      <c r="C612" s="23" t="s">
        <v>1123</v>
      </c>
      <c r="D612" s="23" t="s">
        <v>1221</v>
      </c>
      <c r="E612" s="23" t="s">
        <v>1600</v>
      </c>
      <c r="F612" s="24">
        <v>2.71</v>
      </c>
      <c r="G612" s="24">
        <v>0</v>
      </c>
      <c r="H612" s="24">
        <f>ROUND(F612*AD612,2)</f>
        <v>0</v>
      </c>
      <c r="I612" s="24">
        <f>J612-H612</f>
        <v>0</v>
      </c>
      <c r="J612" s="24">
        <f>ROUND(F612*G612,2)</f>
        <v>0</v>
      </c>
      <c r="K612" s="24">
        <v>1.8599999999999998E-2</v>
      </c>
      <c r="L612" s="24">
        <f>F612*K612</f>
        <v>5.0405999999999992E-2</v>
      </c>
      <c r="M612" s="25" t="s">
        <v>7</v>
      </c>
      <c r="N612" s="24">
        <f>IF(M612="5",I612,0)</f>
        <v>0</v>
      </c>
      <c r="Y612" s="24">
        <f>IF(AC612=0,J612,0)</f>
        <v>0</v>
      </c>
      <c r="Z612" s="24">
        <f>IF(AC612=15,J612,0)</f>
        <v>0</v>
      </c>
      <c r="AA612" s="24">
        <f>IF(AC612=21,J612,0)</f>
        <v>0</v>
      </c>
      <c r="AC612" s="26">
        <v>21</v>
      </c>
      <c r="AD612" s="26">
        <f>G612*0.563277249451353</f>
        <v>0</v>
      </c>
      <c r="AE612" s="26">
        <f>G612*(1-0.563277249451353)</f>
        <v>0</v>
      </c>
      <c r="AL612" s="26">
        <f>F612*AD612</f>
        <v>0</v>
      </c>
      <c r="AM612" s="26">
        <f>F612*AE612</f>
        <v>0</v>
      </c>
      <c r="AN612" s="27" t="s">
        <v>1639</v>
      </c>
      <c r="AO612" s="27" t="s">
        <v>1653</v>
      </c>
      <c r="AP612" s="15" t="s">
        <v>1664</v>
      </c>
    </row>
    <row r="613" spans="1:42" x14ac:dyDescent="0.2">
      <c r="D613" s="28" t="s">
        <v>1387</v>
      </c>
      <c r="F613" s="29">
        <v>2.71</v>
      </c>
    </row>
    <row r="614" spans="1:42" x14ac:dyDescent="0.2">
      <c r="A614" s="20"/>
      <c r="B614" s="21" t="s">
        <v>1108</v>
      </c>
      <c r="C614" s="21" t="s">
        <v>66</v>
      </c>
      <c r="D614" s="42" t="s">
        <v>1223</v>
      </c>
      <c r="E614" s="43"/>
      <c r="F614" s="43"/>
      <c r="G614" s="43"/>
      <c r="H614" s="22">
        <f>SUM(H615:H623)</f>
        <v>0</v>
      </c>
      <c r="I614" s="22">
        <f>SUM(I615:I623)</f>
        <v>0</v>
      </c>
      <c r="J614" s="22">
        <f>H614+I614</f>
        <v>0</v>
      </c>
      <c r="K614" s="15"/>
      <c r="L614" s="22">
        <f>SUM(L615:L623)</f>
        <v>0.37519860000000005</v>
      </c>
      <c r="O614" s="22">
        <f>IF(P614="PR",J614,SUM(N615:N623))</f>
        <v>0</v>
      </c>
      <c r="P614" s="15" t="s">
        <v>1626</v>
      </c>
      <c r="Q614" s="22">
        <f>IF(P614="HS",H614,0)</f>
        <v>0</v>
      </c>
      <c r="R614" s="22">
        <f>IF(P614="HS",I614-O614,0)</f>
        <v>0</v>
      </c>
      <c r="S614" s="22">
        <f>IF(P614="PS",H614,0)</f>
        <v>0</v>
      </c>
      <c r="T614" s="22">
        <f>IF(P614="PS",I614-O614,0)</f>
        <v>0</v>
      </c>
      <c r="U614" s="22">
        <f>IF(P614="MP",H614,0)</f>
        <v>0</v>
      </c>
      <c r="V614" s="22">
        <f>IF(P614="MP",I614-O614,0)</f>
        <v>0</v>
      </c>
      <c r="W614" s="22">
        <f>IF(P614="OM",H614,0)</f>
        <v>0</v>
      </c>
      <c r="X614" s="15" t="s">
        <v>1108</v>
      </c>
      <c r="AH614" s="22">
        <f>SUM(Y615:Y623)</f>
        <v>0</v>
      </c>
      <c r="AI614" s="22">
        <f>SUM(Z615:Z623)</f>
        <v>0</v>
      </c>
      <c r="AJ614" s="22">
        <f>SUM(AA615:AA623)</f>
        <v>0</v>
      </c>
    </row>
    <row r="615" spans="1:42" x14ac:dyDescent="0.2">
      <c r="A615" s="23" t="s">
        <v>309</v>
      </c>
      <c r="B615" s="23" t="s">
        <v>1108</v>
      </c>
      <c r="C615" s="23" t="s">
        <v>1124</v>
      </c>
      <c r="D615" s="23" t="s">
        <v>1676</v>
      </c>
      <c r="E615" s="23" t="s">
        <v>1599</v>
      </c>
      <c r="F615" s="24">
        <v>0.11</v>
      </c>
      <c r="G615" s="24">
        <v>0</v>
      </c>
      <c r="H615" s="24">
        <f>ROUND(F615*AD615,2)</f>
        <v>0</v>
      </c>
      <c r="I615" s="24">
        <f>J615-H615</f>
        <v>0</v>
      </c>
      <c r="J615" s="24">
        <f>ROUND(F615*G615,2)</f>
        <v>0</v>
      </c>
      <c r="K615" s="24">
        <v>2.5249999999999999</v>
      </c>
      <c r="L615" s="24">
        <f>F615*K615</f>
        <v>0.27775</v>
      </c>
      <c r="M615" s="25" t="s">
        <v>7</v>
      </c>
      <c r="N615" s="24">
        <f>IF(M615="5",I615,0)</f>
        <v>0</v>
      </c>
      <c r="Y615" s="24">
        <f>IF(AC615=0,J615,0)</f>
        <v>0</v>
      </c>
      <c r="Z615" s="24">
        <f>IF(AC615=15,J615,0)</f>
        <v>0</v>
      </c>
      <c r="AA615" s="24">
        <f>IF(AC615=21,J615,0)</f>
        <v>0</v>
      </c>
      <c r="AC615" s="26">
        <v>21</v>
      </c>
      <c r="AD615" s="26">
        <f>G615*0.859082802547771</f>
        <v>0</v>
      </c>
      <c r="AE615" s="26">
        <f>G615*(1-0.859082802547771)</f>
        <v>0</v>
      </c>
      <c r="AL615" s="26">
        <f>F615*AD615</f>
        <v>0</v>
      </c>
      <c r="AM615" s="26">
        <f>F615*AE615</f>
        <v>0</v>
      </c>
      <c r="AN615" s="27" t="s">
        <v>1640</v>
      </c>
      <c r="AO615" s="27" t="s">
        <v>1654</v>
      </c>
      <c r="AP615" s="15" t="s">
        <v>1664</v>
      </c>
    </row>
    <row r="616" spans="1:42" x14ac:dyDescent="0.2">
      <c r="D616" s="28" t="s">
        <v>1388</v>
      </c>
      <c r="F616" s="29">
        <v>0.11</v>
      </c>
    </row>
    <row r="617" spans="1:42" x14ac:dyDescent="0.2">
      <c r="A617" s="23" t="s">
        <v>310</v>
      </c>
      <c r="B617" s="23" t="s">
        <v>1108</v>
      </c>
      <c r="C617" s="23" t="s">
        <v>1125</v>
      </c>
      <c r="D617" s="23" t="s">
        <v>1225</v>
      </c>
      <c r="E617" s="23" t="s">
        <v>1600</v>
      </c>
      <c r="F617" s="24">
        <v>0.11</v>
      </c>
      <c r="G617" s="24">
        <v>0</v>
      </c>
      <c r="H617" s="24">
        <f>ROUND(F617*AD617,2)</f>
        <v>0</v>
      </c>
      <c r="I617" s="24">
        <f>J617-H617</f>
        <v>0</v>
      </c>
      <c r="J617" s="24">
        <f>ROUND(F617*G617,2)</f>
        <v>0</v>
      </c>
      <c r="K617" s="24">
        <v>1.41E-2</v>
      </c>
      <c r="L617" s="24">
        <f>F617*K617</f>
        <v>1.5510000000000001E-3</v>
      </c>
      <c r="M617" s="25" t="s">
        <v>7</v>
      </c>
      <c r="N617" s="24">
        <f>IF(M617="5",I617,0)</f>
        <v>0</v>
      </c>
      <c r="Y617" s="24">
        <f>IF(AC617=0,J617,0)</f>
        <v>0</v>
      </c>
      <c r="Z617" s="24">
        <f>IF(AC617=15,J617,0)</f>
        <v>0</v>
      </c>
      <c r="AA617" s="24">
        <f>IF(AC617=21,J617,0)</f>
        <v>0</v>
      </c>
      <c r="AC617" s="26">
        <v>21</v>
      </c>
      <c r="AD617" s="26">
        <f>G617*0.637948717948718</f>
        <v>0</v>
      </c>
      <c r="AE617" s="26">
        <f>G617*(1-0.637948717948718)</f>
        <v>0</v>
      </c>
      <c r="AL617" s="26">
        <f>F617*AD617</f>
        <v>0</v>
      </c>
      <c r="AM617" s="26">
        <f>F617*AE617</f>
        <v>0</v>
      </c>
      <c r="AN617" s="27" t="s">
        <v>1640</v>
      </c>
      <c r="AO617" s="27" t="s">
        <v>1654</v>
      </c>
      <c r="AP617" s="15" t="s">
        <v>1664</v>
      </c>
    </row>
    <row r="618" spans="1:42" x14ac:dyDescent="0.2">
      <c r="D618" s="28" t="s">
        <v>1333</v>
      </c>
      <c r="F618" s="29">
        <v>0.11</v>
      </c>
    </row>
    <row r="619" spans="1:42" x14ac:dyDescent="0.2">
      <c r="A619" s="23" t="s">
        <v>311</v>
      </c>
      <c r="B619" s="23" t="s">
        <v>1108</v>
      </c>
      <c r="C619" s="23" t="s">
        <v>1126</v>
      </c>
      <c r="D619" s="23" t="s">
        <v>1227</v>
      </c>
      <c r="E619" s="23" t="s">
        <v>1600</v>
      </c>
      <c r="F619" s="24">
        <v>0.11</v>
      </c>
      <c r="G619" s="24">
        <v>0</v>
      </c>
      <c r="H619" s="24">
        <f>ROUND(F619*AD619,2)</f>
        <v>0</v>
      </c>
      <c r="I619" s="24">
        <f>J619-H619</f>
        <v>0</v>
      </c>
      <c r="J619" s="24">
        <f>ROUND(F619*G619,2)</f>
        <v>0</v>
      </c>
      <c r="K619" s="24">
        <v>0</v>
      </c>
      <c r="L619" s="24">
        <f>F619*K619</f>
        <v>0</v>
      </c>
      <c r="M619" s="25" t="s">
        <v>7</v>
      </c>
      <c r="N619" s="24">
        <f>IF(M619="5",I619,0)</f>
        <v>0</v>
      </c>
      <c r="Y619" s="24">
        <f>IF(AC619=0,J619,0)</f>
        <v>0</v>
      </c>
      <c r="Z619" s="24">
        <f>IF(AC619=15,J619,0)</f>
        <v>0</v>
      </c>
      <c r="AA619" s="24">
        <f>IF(AC619=21,J619,0)</f>
        <v>0</v>
      </c>
      <c r="AC619" s="26">
        <v>21</v>
      </c>
      <c r="AD619" s="26">
        <f>G619*0</f>
        <v>0</v>
      </c>
      <c r="AE619" s="26">
        <f>G619*(1-0)</f>
        <v>0</v>
      </c>
      <c r="AL619" s="26">
        <f>F619*AD619</f>
        <v>0</v>
      </c>
      <c r="AM619" s="26">
        <f>F619*AE619</f>
        <v>0</v>
      </c>
      <c r="AN619" s="27" t="s">
        <v>1640</v>
      </c>
      <c r="AO619" s="27" t="s">
        <v>1654</v>
      </c>
      <c r="AP619" s="15" t="s">
        <v>1664</v>
      </c>
    </row>
    <row r="620" spans="1:42" x14ac:dyDescent="0.2">
      <c r="D620" s="28" t="s">
        <v>1334</v>
      </c>
      <c r="F620" s="29">
        <v>0.11</v>
      </c>
    </row>
    <row r="621" spans="1:42" x14ac:dyDescent="0.2">
      <c r="A621" s="23" t="s">
        <v>312</v>
      </c>
      <c r="B621" s="23" t="s">
        <v>1108</v>
      </c>
      <c r="C621" s="23" t="s">
        <v>1127</v>
      </c>
      <c r="D621" s="23" t="s">
        <v>1229</v>
      </c>
      <c r="E621" s="23" t="s">
        <v>1600</v>
      </c>
      <c r="F621" s="24">
        <v>2.56</v>
      </c>
      <c r="G621" s="24">
        <v>0</v>
      </c>
      <c r="H621" s="24">
        <f>ROUND(F621*AD621,2)</f>
        <v>0</v>
      </c>
      <c r="I621" s="24">
        <f>J621-H621</f>
        <v>0</v>
      </c>
      <c r="J621" s="24">
        <f>ROUND(F621*G621,2)</f>
        <v>0</v>
      </c>
      <c r="K621" s="24">
        <v>3.415E-2</v>
      </c>
      <c r="L621" s="24">
        <f>F621*K621</f>
        <v>8.7424000000000002E-2</v>
      </c>
      <c r="M621" s="25" t="s">
        <v>7</v>
      </c>
      <c r="N621" s="24">
        <f>IF(M621="5",I621,0)</f>
        <v>0</v>
      </c>
      <c r="Y621" s="24">
        <f>IF(AC621=0,J621,0)</f>
        <v>0</v>
      </c>
      <c r="Z621" s="24">
        <f>IF(AC621=15,J621,0)</f>
        <v>0</v>
      </c>
      <c r="AA621" s="24">
        <f>IF(AC621=21,J621,0)</f>
        <v>0</v>
      </c>
      <c r="AC621" s="26">
        <v>21</v>
      </c>
      <c r="AD621" s="26">
        <f>G621*0.841828478964401</f>
        <v>0</v>
      </c>
      <c r="AE621" s="26">
        <f>G621*(1-0.841828478964401)</f>
        <v>0</v>
      </c>
      <c r="AL621" s="26">
        <f>F621*AD621</f>
        <v>0</v>
      </c>
      <c r="AM621" s="26">
        <f>F621*AE621</f>
        <v>0</v>
      </c>
      <c r="AN621" s="27" t="s">
        <v>1640</v>
      </c>
      <c r="AO621" s="27" t="s">
        <v>1654</v>
      </c>
      <c r="AP621" s="15" t="s">
        <v>1664</v>
      </c>
    </row>
    <row r="622" spans="1:42" x14ac:dyDescent="0.2">
      <c r="D622" s="28" t="s">
        <v>1389</v>
      </c>
      <c r="F622" s="29">
        <v>2.56</v>
      </c>
    </row>
    <row r="623" spans="1:42" x14ac:dyDescent="0.2">
      <c r="A623" s="23" t="s">
        <v>313</v>
      </c>
      <c r="B623" s="23" t="s">
        <v>1108</v>
      </c>
      <c r="C623" s="23" t="s">
        <v>1128</v>
      </c>
      <c r="D623" s="23" t="s">
        <v>1705</v>
      </c>
      <c r="E623" s="23" t="s">
        <v>1600</v>
      </c>
      <c r="F623" s="24">
        <v>2.56</v>
      </c>
      <c r="G623" s="24">
        <v>0</v>
      </c>
      <c r="H623" s="24">
        <f>ROUND(F623*AD623,2)</f>
        <v>0</v>
      </c>
      <c r="I623" s="24">
        <f>J623-H623</f>
        <v>0</v>
      </c>
      <c r="J623" s="24">
        <f>ROUND(F623*G623,2)</f>
        <v>0</v>
      </c>
      <c r="K623" s="24">
        <v>3.31E-3</v>
      </c>
      <c r="L623" s="24">
        <f>F623*K623</f>
        <v>8.4735999999999995E-3</v>
      </c>
      <c r="M623" s="25" t="s">
        <v>7</v>
      </c>
      <c r="N623" s="24">
        <f>IF(M623="5",I623,0)</f>
        <v>0</v>
      </c>
      <c r="Y623" s="24">
        <f>IF(AC623=0,J623,0)</f>
        <v>0</v>
      </c>
      <c r="Z623" s="24">
        <f>IF(AC623=15,J623,0)</f>
        <v>0</v>
      </c>
      <c r="AA623" s="24">
        <f>IF(AC623=21,J623,0)</f>
        <v>0</v>
      </c>
      <c r="AC623" s="26">
        <v>21</v>
      </c>
      <c r="AD623" s="26">
        <f>G623*0.752032520325203</f>
        <v>0</v>
      </c>
      <c r="AE623" s="26">
        <f>G623*(1-0.752032520325203)</f>
        <v>0</v>
      </c>
      <c r="AL623" s="26">
        <f>F623*AD623</f>
        <v>0</v>
      </c>
      <c r="AM623" s="26">
        <f>F623*AE623</f>
        <v>0</v>
      </c>
      <c r="AN623" s="27" t="s">
        <v>1640</v>
      </c>
      <c r="AO623" s="27" t="s">
        <v>1654</v>
      </c>
      <c r="AP623" s="15" t="s">
        <v>1664</v>
      </c>
    </row>
    <row r="624" spans="1:42" x14ac:dyDescent="0.2">
      <c r="D624" s="28" t="s">
        <v>1389</v>
      </c>
      <c r="F624" s="29">
        <v>2.56</v>
      </c>
    </row>
    <row r="625" spans="1:42" x14ac:dyDescent="0.2">
      <c r="A625" s="20"/>
      <c r="B625" s="21" t="s">
        <v>1108</v>
      </c>
      <c r="C625" s="21" t="s">
        <v>696</v>
      </c>
      <c r="D625" s="42" t="s">
        <v>1231</v>
      </c>
      <c r="E625" s="43"/>
      <c r="F625" s="43"/>
      <c r="G625" s="43"/>
      <c r="H625" s="22">
        <f>SUM(H626:H636)</f>
        <v>0</v>
      </c>
      <c r="I625" s="22">
        <f>SUM(I626:I636)</f>
        <v>0</v>
      </c>
      <c r="J625" s="22">
        <f>H625+I625</f>
        <v>0</v>
      </c>
      <c r="K625" s="15"/>
      <c r="L625" s="22">
        <f>SUM(L626:L636)</f>
        <v>8.8305999999999992E-3</v>
      </c>
      <c r="O625" s="22">
        <f>IF(P625="PR",J625,SUM(N626:N636))</f>
        <v>0</v>
      </c>
      <c r="P625" s="15" t="s">
        <v>1627</v>
      </c>
      <c r="Q625" s="22">
        <f>IF(P625="HS",H625,0)</f>
        <v>0</v>
      </c>
      <c r="R625" s="22">
        <f>IF(P625="HS",I625-O625,0)</f>
        <v>0</v>
      </c>
      <c r="S625" s="22">
        <f>IF(P625="PS",H625,0)</f>
        <v>0</v>
      </c>
      <c r="T625" s="22">
        <f>IF(P625="PS",I625-O625,0)</f>
        <v>0</v>
      </c>
      <c r="U625" s="22">
        <f>IF(P625="MP",H625,0)</f>
        <v>0</v>
      </c>
      <c r="V625" s="22">
        <f>IF(P625="MP",I625-O625,0)</f>
        <v>0</v>
      </c>
      <c r="W625" s="22">
        <f>IF(P625="OM",H625,0)</f>
        <v>0</v>
      </c>
      <c r="X625" s="15" t="s">
        <v>1108</v>
      </c>
      <c r="AH625" s="22">
        <f>SUM(Y626:Y636)</f>
        <v>0</v>
      </c>
      <c r="AI625" s="22">
        <f>SUM(Z626:Z636)</f>
        <v>0</v>
      </c>
      <c r="AJ625" s="22">
        <f>SUM(AA626:AA636)</f>
        <v>0</v>
      </c>
    </row>
    <row r="626" spans="1:42" x14ac:dyDescent="0.2">
      <c r="A626" s="23" t="s">
        <v>314</v>
      </c>
      <c r="B626" s="23" t="s">
        <v>1108</v>
      </c>
      <c r="C626" s="23" t="s">
        <v>1129</v>
      </c>
      <c r="D626" s="23" t="s">
        <v>1688</v>
      </c>
      <c r="E626" s="23" t="s">
        <v>1600</v>
      </c>
      <c r="F626" s="24">
        <v>3.66</v>
      </c>
      <c r="G626" s="24">
        <v>0</v>
      </c>
      <c r="H626" s="24">
        <f>ROUND(F626*AD626,2)</f>
        <v>0</v>
      </c>
      <c r="I626" s="24">
        <f>J626-H626</f>
        <v>0</v>
      </c>
      <c r="J626" s="24">
        <f>ROUND(F626*G626,2)</f>
        <v>0</v>
      </c>
      <c r="K626" s="24">
        <v>5.6999999999999998E-4</v>
      </c>
      <c r="L626" s="24">
        <f>F626*K626</f>
        <v>2.0861999999999999E-3</v>
      </c>
      <c r="M626" s="25" t="s">
        <v>7</v>
      </c>
      <c r="N626" s="24">
        <f>IF(M626="5",I626,0)</f>
        <v>0</v>
      </c>
      <c r="Y626" s="24">
        <f>IF(AC626=0,J626,0)</f>
        <v>0</v>
      </c>
      <c r="Z626" s="24">
        <f>IF(AC626=15,J626,0)</f>
        <v>0</v>
      </c>
      <c r="AA626" s="24">
        <f>IF(AC626=21,J626,0)</f>
        <v>0</v>
      </c>
      <c r="AC626" s="26">
        <v>21</v>
      </c>
      <c r="AD626" s="26">
        <f>G626*0.805751492132393</f>
        <v>0</v>
      </c>
      <c r="AE626" s="26">
        <f>G626*(1-0.805751492132393)</f>
        <v>0</v>
      </c>
      <c r="AL626" s="26">
        <f>F626*AD626</f>
        <v>0</v>
      </c>
      <c r="AM626" s="26">
        <f>F626*AE626</f>
        <v>0</v>
      </c>
      <c r="AN626" s="27" t="s">
        <v>1641</v>
      </c>
      <c r="AO626" s="27" t="s">
        <v>1655</v>
      </c>
      <c r="AP626" s="15" t="s">
        <v>1664</v>
      </c>
    </row>
    <row r="627" spans="1:42" x14ac:dyDescent="0.2">
      <c r="D627" s="28" t="s">
        <v>1390</v>
      </c>
      <c r="F627" s="29">
        <v>3.66</v>
      </c>
    </row>
    <row r="628" spans="1:42" x14ac:dyDescent="0.2">
      <c r="A628" s="23" t="s">
        <v>315</v>
      </c>
      <c r="B628" s="23" t="s">
        <v>1108</v>
      </c>
      <c r="C628" s="23" t="s">
        <v>1130</v>
      </c>
      <c r="D628" s="23" t="s">
        <v>1689</v>
      </c>
      <c r="E628" s="23" t="s">
        <v>1600</v>
      </c>
      <c r="F628" s="24">
        <v>3.66</v>
      </c>
      <c r="G628" s="24">
        <v>0</v>
      </c>
      <c r="H628" s="24">
        <f>ROUND(F628*AD628,2)</f>
        <v>0</v>
      </c>
      <c r="I628" s="24">
        <f>J628-H628</f>
        <v>0</v>
      </c>
      <c r="J628" s="24">
        <f>ROUND(F628*G628,2)</f>
        <v>0</v>
      </c>
      <c r="K628" s="24">
        <v>7.3999999999999999E-4</v>
      </c>
      <c r="L628" s="24">
        <f>F628*K628</f>
        <v>2.7084000000000001E-3</v>
      </c>
      <c r="M628" s="25" t="s">
        <v>7</v>
      </c>
      <c r="N628" s="24">
        <f>IF(M628="5",I628,0)</f>
        <v>0</v>
      </c>
      <c r="Y628" s="24">
        <f>IF(AC628=0,J628,0)</f>
        <v>0</v>
      </c>
      <c r="Z628" s="24">
        <f>IF(AC628=15,J628,0)</f>
        <v>0</v>
      </c>
      <c r="AA628" s="24">
        <f>IF(AC628=21,J628,0)</f>
        <v>0</v>
      </c>
      <c r="AC628" s="26">
        <v>21</v>
      </c>
      <c r="AD628" s="26">
        <f>G628*0.750758341759353</f>
        <v>0</v>
      </c>
      <c r="AE628" s="26">
        <f>G628*(1-0.750758341759353)</f>
        <v>0</v>
      </c>
      <c r="AL628" s="26">
        <f>F628*AD628</f>
        <v>0</v>
      </c>
      <c r="AM628" s="26">
        <f>F628*AE628</f>
        <v>0</v>
      </c>
      <c r="AN628" s="27" t="s">
        <v>1641</v>
      </c>
      <c r="AO628" s="27" t="s">
        <v>1655</v>
      </c>
      <c r="AP628" s="15" t="s">
        <v>1664</v>
      </c>
    </row>
    <row r="629" spans="1:42" x14ac:dyDescent="0.2">
      <c r="D629" s="28" t="s">
        <v>1391</v>
      </c>
      <c r="F629" s="29">
        <v>3.66</v>
      </c>
    </row>
    <row r="630" spans="1:42" x14ac:dyDescent="0.2">
      <c r="A630" s="23" t="s">
        <v>316</v>
      </c>
      <c r="B630" s="23" t="s">
        <v>1108</v>
      </c>
      <c r="C630" s="23" t="s">
        <v>1131</v>
      </c>
      <c r="D630" s="23" t="s">
        <v>1690</v>
      </c>
      <c r="E630" s="23" t="s">
        <v>1600</v>
      </c>
      <c r="F630" s="24">
        <v>1.1000000000000001</v>
      </c>
      <c r="G630" s="24">
        <v>0</v>
      </c>
      <c r="H630" s="24">
        <f>ROUND(F630*AD630,2)</f>
        <v>0</v>
      </c>
      <c r="I630" s="24">
        <f>J630-H630</f>
        <v>0</v>
      </c>
      <c r="J630" s="24">
        <f>ROUND(F630*G630,2)</f>
        <v>0</v>
      </c>
      <c r="K630" s="24">
        <v>4.0000000000000002E-4</v>
      </c>
      <c r="L630" s="24">
        <f>F630*K630</f>
        <v>4.4000000000000007E-4</v>
      </c>
      <c r="M630" s="25" t="s">
        <v>7</v>
      </c>
      <c r="N630" s="24">
        <f>IF(M630="5",I630,0)</f>
        <v>0</v>
      </c>
      <c r="Y630" s="24">
        <f>IF(AC630=0,J630,0)</f>
        <v>0</v>
      </c>
      <c r="Z630" s="24">
        <f>IF(AC630=15,J630,0)</f>
        <v>0</v>
      </c>
      <c r="AA630" s="24">
        <f>IF(AC630=21,J630,0)</f>
        <v>0</v>
      </c>
      <c r="AC630" s="26">
        <v>21</v>
      </c>
      <c r="AD630" s="26">
        <f>G630*0.966850828729282</f>
        <v>0</v>
      </c>
      <c r="AE630" s="26">
        <f>G630*(1-0.966850828729282)</f>
        <v>0</v>
      </c>
      <c r="AL630" s="26">
        <f>F630*AD630</f>
        <v>0</v>
      </c>
      <c r="AM630" s="26">
        <f>F630*AE630</f>
        <v>0</v>
      </c>
      <c r="AN630" s="27" t="s">
        <v>1641</v>
      </c>
      <c r="AO630" s="27" t="s">
        <v>1655</v>
      </c>
      <c r="AP630" s="15" t="s">
        <v>1664</v>
      </c>
    </row>
    <row r="631" spans="1:42" x14ac:dyDescent="0.2">
      <c r="D631" s="28" t="s">
        <v>1392</v>
      </c>
      <c r="F631" s="29">
        <v>1.1000000000000001</v>
      </c>
    </row>
    <row r="632" spans="1:42" x14ac:dyDescent="0.2">
      <c r="A632" s="23" t="s">
        <v>317</v>
      </c>
      <c r="B632" s="23" t="s">
        <v>1108</v>
      </c>
      <c r="C632" s="23" t="s">
        <v>1132</v>
      </c>
      <c r="D632" s="23" t="s">
        <v>1691</v>
      </c>
      <c r="E632" s="23" t="s">
        <v>1600</v>
      </c>
      <c r="F632" s="24">
        <v>6.67</v>
      </c>
      <c r="G632" s="24">
        <v>0</v>
      </c>
      <c r="H632" s="24">
        <f>ROUND(F632*AD632,2)</f>
        <v>0</v>
      </c>
      <c r="I632" s="24">
        <f>J632-H632</f>
        <v>0</v>
      </c>
      <c r="J632" s="24">
        <f>ROUND(F632*G632,2)</f>
        <v>0</v>
      </c>
      <c r="K632" s="24">
        <v>4.0000000000000002E-4</v>
      </c>
      <c r="L632" s="24">
        <f>F632*K632</f>
        <v>2.6680000000000002E-3</v>
      </c>
      <c r="M632" s="25" t="s">
        <v>7</v>
      </c>
      <c r="N632" s="24">
        <f>IF(M632="5",I632,0)</f>
        <v>0</v>
      </c>
      <c r="Y632" s="24">
        <f>IF(AC632=0,J632,0)</f>
        <v>0</v>
      </c>
      <c r="Z632" s="24">
        <f>IF(AC632=15,J632,0)</f>
        <v>0</v>
      </c>
      <c r="AA632" s="24">
        <f>IF(AC632=21,J632,0)</f>
        <v>0</v>
      </c>
      <c r="AC632" s="26">
        <v>21</v>
      </c>
      <c r="AD632" s="26">
        <f>G632*0.938757264193116</f>
        <v>0</v>
      </c>
      <c r="AE632" s="26">
        <f>G632*(1-0.938757264193116)</f>
        <v>0</v>
      </c>
      <c r="AL632" s="26">
        <f>F632*AD632</f>
        <v>0</v>
      </c>
      <c r="AM632" s="26">
        <f>F632*AE632</f>
        <v>0</v>
      </c>
      <c r="AN632" s="27" t="s">
        <v>1641</v>
      </c>
      <c r="AO632" s="27" t="s">
        <v>1655</v>
      </c>
      <c r="AP632" s="15" t="s">
        <v>1664</v>
      </c>
    </row>
    <row r="633" spans="1:42" x14ac:dyDescent="0.2">
      <c r="D633" s="28" t="s">
        <v>1393</v>
      </c>
      <c r="F633" s="29">
        <v>6.67</v>
      </c>
    </row>
    <row r="634" spans="1:42" x14ac:dyDescent="0.2">
      <c r="A634" s="23" t="s">
        <v>318</v>
      </c>
      <c r="B634" s="23" t="s">
        <v>1108</v>
      </c>
      <c r="C634" s="23" t="s">
        <v>1133</v>
      </c>
      <c r="D634" s="23" t="s">
        <v>1692</v>
      </c>
      <c r="E634" s="23" t="s">
        <v>1601</v>
      </c>
      <c r="F634" s="24">
        <v>2.9</v>
      </c>
      <c r="G634" s="24">
        <v>0</v>
      </c>
      <c r="H634" s="24">
        <f>ROUND(F634*AD634,2)</f>
        <v>0</v>
      </c>
      <c r="I634" s="24">
        <f>J634-H634</f>
        <v>0</v>
      </c>
      <c r="J634" s="24">
        <f>ROUND(F634*G634,2)</f>
        <v>0</v>
      </c>
      <c r="K634" s="24">
        <v>3.2000000000000003E-4</v>
      </c>
      <c r="L634" s="24">
        <f>F634*K634</f>
        <v>9.2800000000000001E-4</v>
      </c>
      <c r="M634" s="25" t="s">
        <v>7</v>
      </c>
      <c r="N634" s="24">
        <f>IF(M634="5",I634,0)</f>
        <v>0</v>
      </c>
      <c r="Y634" s="24">
        <f>IF(AC634=0,J634,0)</f>
        <v>0</v>
      </c>
      <c r="Z634" s="24">
        <f>IF(AC634=15,J634,0)</f>
        <v>0</v>
      </c>
      <c r="AA634" s="24">
        <f>IF(AC634=21,J634,0)</f>
        <v>0</v>
      </c>
      <c r="AC634" s="26">
        <v>21</v>
      </c>
      <c r="AD634" s="26">
        <f>G634*0.584192439862543</f>
        <v>0</v>
      </c>
      <c r="AE634" s="26">
        <f>G634*(1-0.584192439862543)</f>
        <v>0</v>
      </c>
      <c r="AL634" s="26">
        <f>F634*AD634</f>
        <v>0</v>
      </c>
      <c r="AM634" s="26">
        <f>F634*AE634</f>
        <v>0</v>
      </c>
      <c r="AN634" s="27" t="s">
        <v>1641</v>
      </c>
      <c r="AO634" s="27" t="s">
        <v>1655</v>
      </c>
      <c r="AP634" s="15" t="s">
        <v>1664</v>
      </c>
    </row>
    <row r="635" spans="1:42" x14ac:dyDescent="0.2">
      <c r="D635" s="28" t="s">
        <v>1394</v>
      </c>
      <c r="F635" s="29">
        <v>2.9</v>
      </c>
    </row>
    <row r="636" spans="1:42" x14ac:dyDescent="0.2">
      <c r="A636" s="23" t="s">
        <v>319</v>
      </c>
      <c r="B636" s="23" t="s">
        <v>1108</v>
      </c>
      <c r="C636" s="23" t="s">
        <v>1134</v>
      </c>
      <c r="D636" s="23" t="s">
        <v>1239</v>
      </c>
      <c r="E636" s="23" t="s">
        <v>1602</v>
      </c>
      <c r="F636" s="24">
        <v>0.02</v>
      </c>
      <c r="G636" s="24">
        <v>0</v>
      </c>
      <c r="H636" s="24">
        <f>ROUND(F636*AD636,2)</f>
        <v>0</v>
      </c>
      <c r="I636" s="24">
        <f>J636-H636</f>
        <v>0</v>
      </c>
      <c r="J636" s="24">
        <f>ROUND(F636*G636,2)</f>
        <v>0</v>
      </c>
      <c r="K636" s="24">
        <v>0</v>
      </c>
      <c r="L636" s="24">
        <f>F636*K636</f>
        <v>0</v>
      </c>
      <c r="M636" s="25" t="s">
        <v>10</v>
      </c>
      <c r="N636" s="24">
        <f>IF(M636="5",I636,0)</f>
        <v>0</v>
      </c>
      <c r="Y636" s="24">
        <f>IF(AC636=0,J636,0)</f>
        <v>0</v>
      </c>
      <c r="Z636" s="24">
        <f>IF(AC636=15,J636,0)</f>
        <v>0</v>
      </c>
      <c r="AA636" s="24">
        <f>IF(AC636=21,J636,0)</f>
        <v>0</v>
      </c>
      <c r="AC636" s="26">
        <v>21</v>
      </c>
      <c r="AD636" s="26">
        <f>G636*0</f>
        <v>0</v>
      </c>
      <c r="AE636" s="26">
        <f>G636*(1-0)</f>
        <v>0</v>
      </c>
      <c r="AL636" s="26">
        <f>F636*AD636</f>
        <v>0</v>
      </c>
      <c r="AM636" s="26">
        <f>F636*AE636</f>
        <v>0</v>
      </c>
      <c r="AN636" s="27" t="s">
        <v>1641</v>
      </c>
      <c r="AO636" s="27" t="s">
        <v>1655</v>
      </c>
      <c r="AP636" s="15" t="s">
        <v>1664</v>
      </c>
    </row>
    <row r="637" spans="1:42" x14ac:dyDescent="0.2">
      <c r="D637" s="28" t="s">
        <v>1395</v>
      </c>
      <c r="F637" s="29">
        <v>0.02</v>
      </c>
    </row>
    <row r="638" spans="1:42" x14ac:dyDescent="0.2">
      <c r="A638" s="20"/>
      <c r="B638" s="21" t="s">
        <v>1108</v>
      </c>
      <c r="C638" s="21" t="s">
        <v>705</v>
      </c>
      <c r="D638" s="42" t="s">
        <v>1241</v>
      </c>
      <c r="E638" s="43"/>
      <c r="F638" s="43"/>
      <c r="G638" s="43"/>
      <c r="H638" s="22">
        <f>SUM(H639:H639)</f>
        <v>0</v>
      </c>
      <c r="I638" s="22">
        <f>SUM(I639:I639)</f>
        <v>0</v>
      </c>
      <c r="J638" s="22">
        <f>H638+I638</f>
        <v>0</v>
      </c>
      <c r="K638" s="15"/>
      <c r="L638" s="22">
        <f>SUM(L639:L639)</f>
        <v>1.4599999999999999E-3</v>
      </c>
      <c r="O638" s="22">
        <f>IF(P638="PR",J638,SUM(N639:N639))</f>
        <v>0</v>
      </c>
      <c r="P638" s="15" t="s">
        <v>1627</v>
      </c>
      <c r="Q638" s="22">
        <f>IF(P638="HS",H638,0)</f>
        <v>0</v>
      </c>
      <c r="R638" s="22">
        <f>IF(P638="HS",I638-O638,0)</f>
        <v>0</v>
      </c>
      <c r="S638" s="22">
        <f>IF(P638="PS",H638,0)</f>
        <v>0</v>
      </c>
      <c r="T638" s="22">
        <f>IF(P638="PS",I638-O638,0)</f>
        <v>0</v>
      </c>
      <c r="U638" s="22">
        <f>IF(P638="MP",H638,0)</f>
        <v>0</v>
      </c>
      <c r="V638" s="22">
        <f>IF(P638="MP",I638-O638,0)</f>
        <v>0</v>
      </c>
      <c r="W638" s="22">
        <f>IF(P638="OM",H638,0)</f>
        <v>0</v>
      </c>
      <c r="X638" s="15" t="s">
        <v>1108</v>
      </c>
      <c r="AH638" s="22">
        <f>SUM(Y639:Y639)</f>
        <v>0</v>
      </c>
      <c r="AI638" s="22">
        <f>SUM(Z639:Z639)</f>
        <v>0</v>
      </c>
      <c r="AJ638" s="22">
        <f>SUM(AA639:AA639)</f>
        <v>0</v>
      </c>
    </row>
    <row r="639" spans="1:42" x14ac:dyDescent="0.2">
      <c r="A639" s="23" t="s">
        <v>320</v>
      </c>
      <c r="B639" s="23" t="s">
        <v>1108</v>
      </c>
      <c r="C639" s="23" t="s">
        <v>1135</v>
      </c>
      <c r="D639" s="23" t="s">
        <v>1242</v>
      </c>
      <c r="E639" s="23" t="s">
        <v>1603</v>
      </c>
      <c r="F639" s="24">
        <v>1</v>
      </c>
      <c r="G639" s="24">
        <v>0</v>
      </c>
      <c r="H639" s="24">
        <f>ROUND(F639*AD639,2)</f>
        <v>0</v>
      </c>
      <c r="I639" s="24">
        <f>J639-H639</f>
        <v>0</v>
      </c>
      <c r="J639" s="24">
        <f>ROUND(F639*G639,2)</f>
        <v>0</v>
      </c>
      <c r="K639" s="24">
        <v>1.4599999999999999E-3</v>
      </c>
      <c r="L639" s="24">
        <f>F639*K639</f>
        <v>1.4599999999999999E-3</v>
      </c>
      <c r="M639" s="25" t="s">
        <v>7</v>
      </c>
      <c r="N639" s="24">
        <f>IF(M639="5",I639,0)</f>
        <v>0</v>
      </c>
      <c r="Y639" s="24">
        <f>IF(AC639=0,J639,0)</f>
        <v>0</v>
      </c>
      <c r="Z639" s="24">
        <f>IF(AC639=15,J639,0)</f>
        <v>0</v>
      </c>
      <c r="AA639" s="24">
        <f>IF(AC639=21,J639,0)</f>
        <v>0</v>
      </c>
      <c r="AC639" s="26">
        <v>21</v>
      </c>
      <c r="AD639" s="26">
        <f>G639*0</f>
        <v>0</v>
      </c>
      <c r="AE639" s="26">
        <f>G639*(1-0)</f>
        <v>0</v>
      </c>
      <c r="AL639" s="26">
        <f>F639*AD639</f>
        <v>0</v>
      </c>
      <c r="AM639" s="26">
        <f>F639*AE639</f>
        <v>0</v>
      </c>
      <c r="AN639" s="27" t="s">
        <v>1642</v>
      </c>
      <c r="AO639" s="27" t="s">
        <v>1656</v>
      </c>
      <c r="AP639" s="15" t="s">
        <v>1664</v>
      </c>
    </row>
    <row r="640" spans="1:42" x14ac:dyDescent="0.2">
      <c r="D640" s="28" t="s">
        <v>1243</v>
      </c>
      <c r="F640" s="29">
        <v>1</v>
      </c>
    </row>
    <row r="641" spans="1:42" x14ac:dyDescent="0.2">
      <c r="A641" s="20"/>
      <c r="B641" s="21" t="s">
        <v>1108</v>
      </c>
      <c r="C641" s="21" t="s">
        <v>709</v>
      </c>
      <c r="D641" s="42" t="s">
        <v>1244</v>
      </c>
      <c r="E641" s="43"/>
      <c r="F641" s="43"/>
      <c r="G641" s="43"/>
      <c r="H641" s="22">
        <f>SUM(H642:H672)</f>
        <v>0</v>
      </c>
      <c r="I641" s="22">
        <f>SUM(I642:I672)</f>
        <v>0</v>
      </c>
      <c r="J641" s="22">
        <f>H641+I641</f>
        <v>0</v>
      </c>
      <c r="K641" s="15"/>
      <c r="L641" s="22">
        <f>SUM(L642:L672)</f>
        <v>5.7180000000000002E-2</v>
      </c>
      <c r="O641" s="22">
        <f>IF(P641="PR",J641,SUM(N642:N672))</f>
        <v>0</v>
      </c>
      <c r="P641" s="15" t="s">
        <v>1627</v>
      </c>
      <c r="Q641" s="22">
        <f>IF(P641="HS",H641,0)</f>
        <v>0</v>
      </c>
      <c r="R641" s="22">
        <f>IF(P641="HS",I641-O641,0)</f>
        <v>0</v>
      </c>
      <c r="S641" s="22">
        <f>IF(P641="PS",H641,0)</f>
        <v>0</v>
      </c>
      <c r="T641" s="22">
        <f>IF(P641="PS",I641-O641,0)</f>
        <v>0</v>
      </c>
      <c r="U641" s="22">
        <f>IF(P641="MP",H641,0)</f>
        <v>0</v>
      </c>
      <c r="V641" s="22">
        <f>IF(P641="MP",I641-O641,0)</f>
        <v>0</v>
      </c>
      <c r="W641" s="22">
        <f>IF(P641="OM",H641,0)</f>
        <v>0</v>
      </c>
      <c r="X641" s="15" t="s">
        <v>1108</v>
      </c>
      <c r="AH641" s="22">
        <f>SUM(Y642:Y672)</f>
        <v>0</v>
      </c>
      <c r="AI641" s="22">
        <f>SUM(Z642:Z672)</f>
        <v>0</v>
      </c>
      <c r="AJ641" s="22">
        <f>SUM(AA642:AA672)</f>
        <v>0</v>
      </c>
    </row>
    <row r="642" spans="1:42" x14ac:dyDescent="0.2">
      <c r="A642" s="23" t="s">
        <v>321</v>
      </c>
      <c r="B642" s="23" t="s">
        <v>1108</v>
      </c>
      <c r="C642" s="23" t="s">
        <v>1136</v>
      </c>
      <c r="D642" s="23" t="s">
        <v>1677</v>
      </c>
      <c r="E642" s="23" t="s">
        <v>1604</v>
      </c>
      <c r="F642" s="24">
        <v>1</v>
      </c>
      <c r="G642" s="24">
        <v>0</v>
      </c>
      <c r="H642" s="24">
        <f>ROUND(F642*AD642,2)</f>
        <v>0</v>
      </c>
      <c r="I642" s="24">
        <f>J642-H642</f>
        <v>0</v>
      </c>
      <c r="J642" s="24">
        <f>ROUND(F642*G642,2)</f>
        <v>0</v>
      </c>
      <c r="K642" s="24">
        <v>1.41E-3</v>
      </c>
      <c r="L642" s="24">
        <f>F642*K642</f>
        <v>1.41E-3</v>
      </c>
      <c r="M642" s="25" t="s">
        <v>7</v>
      </c>
      <c r="N642" s="24">
        <f>IF(M642="5",I642,0)</f>
        <v>0</v>
      </c>
      <c r="Y642" s="24">
        <f>IF(AC642=0,J642,0)</f>
        <v>0</v>
      </c>
      <c r="Z642" s="24">
        <f>IF(AC642=15,J642,0)</f>
        <v>0</v>
      </c>
      <c r="AA642" s="24">
        <f>IF(AC642=21,J642,0)</f>
        <v>0</v>
      </c>
      <c r="AC642" s="26">
        <v>21</v>
      </c>
      <c r="AD642" s="26">
        <f>G642*0.538136882129278</f>
        <v>0</v>
      </c>
      <c r="AE642" s="26">
        <f>G642*(1-0.538136882129278)</f>
        <v>0</v>
      </c>
      <c r="AL642" s="26">
        <f>F642*AD642</f>
        <v>0</v>
      </c>
      <c r="AM642" s="26">
        <f>F642*AE642</f>
        <v>0</v>
      </c>
      <c r="AN642" s="27" t="s">
        <v>1643</v>
      </c>
      <c r="AO642" s="27" t="s">
        <v>1656</v>
      </c>
      <c r="AP642" s="15" t="s">
        <v>1664</v>
      </c>
    </row>
    <row r="643" spans="1:42" x14ac:dyDescent="0.2">
      <c r="D643" s="28" t="s">
        <v>1243</v>
      </c>
      <c r="F643" s="29">
        <v>1</v>
      </c>
    </row>
    <row r="644" spans="1:42" x14ac:dyDescent="0.2">
      <c r="A644" s="30" t="s">
        <v>322</v>
      </c>
      <c r="B644" s="30" t="s">
        <v>1108</v>
      </c>
      <c r="C644" s="30" t="s">
        <v>1138</v>
      </c>
      <c r="D644" s="39" t="s">
        <v>1709</v>
      </c>
      <c r="E644" s="30" t="s">
        <v>1604</v>
      </c>
      <c r="F644" s="31">
        <v>1</v>
      </c>
      <c r="G644" s="31">
        <v>0</v>
      </c>
      <c r="H644" s="31">
        <f>ROUND(F644*AD644,2)</f>
        <v>0</v>
      </c>
      <c r="I644" s="31">
        <f>J644-H644</f>
        <v>0</v>
      </c>
      <c r="J644" s="31">
        <f>ROUND(F644*G644,2)</f>
        <v>0</v>
      </c>
      <c r="K644" s="31">
        <v>1.4E-2</v>
      </c>
      <c r="L644" s="31">
        <f>F644*K644</f>
        <v>1.4E-2</v>
      </c>
      <c r="M644" s="32" t="s">
        <v>1623</v>
      </c>
      <c r="N644" s="31">
        <f>IF(M644="5",I644,0)</f>
        <v>0</v>
      </c>
      <c r="Y644" s="31">
        <f>IF(AC644=0,J644,0)</f>
        <v>0</v>
      </c>
      <c r="Z644" s="31">
        <f>IF(AC644=15,J644,0)</f>
        <v>0</v>
      </c>
      <c r="AA644" s="31">
        <f>IF(AC644=21,J644,0)</f>
        <v>0</v>
      </c>
      <c r="AC644" s="26">
        <v>21</v>
      </c>
      <c r="AD644" s="26">
        <f>G644*1</f>
        <v>0</v>
      </c>
      <c r="AE644" s="26">
        <f>G644*(1-1)</f>
        <v>0</v>
      </c>
      <c r="AL644" s="26">
        <f>F644*AD644</f>
        <v>0</v>
      </c>
      <c r="AM644" s="26">
        <f>F644*AE644</f>
        <v>0</v>
      </c>
      <c r="AN644" s="27" t="s">
        <v>1643</v>
      </c>
      <c r="AO644" s="27" t="s">
        <v>1656</v>
      </c>
      <c r="AP644" s="15" t="s">
        <v>1664</v>
      </c>
    </row>
    <row r="645" spans="1:42" x14ac:dyDescent="0.2">
      <c r="D645" s="28" t="s">
        <v>1243</v>
      </c>
      <c r="F645" s="29">
        <v>1</v>
      </c>
    </row>
    <row r="646" spans="1:42" x14ac:dyDescent="0.2">
      <c r="A646" s="23" t="s">
        <v>323</v>
      </c>
      <c r="B646" s="23" t="s">
        <v>1108</v>
      </c>
      <c r="C646" s="23" t="s">
        <v>1139</v>
      </c>
      <c r="D646" s="23" t="s">
        <v>1247</v>
      </c>
      <c r="E646" s="23" t="s">
        <v>1604</v>
      </c>
      <c r="F646" s="24">
        <v>1</v>
      </c>
      <c r="G646" s="24">
        <v>0</v>
      </c>
      <c r="H646" s="24">
        <f>ROUND(F646*AD646,2)</f>
        <v>0</v>
      </c>
      <c r="I646" s="24">
        <f>J646-H646</f>
        <v>0</v>
      </c>
      <c r="J646" s="24">
        <f>ROUND(F646*G646,2)</f>
        <v>0</v>
      </c>
      <c r="K646" s="24">
        <v>1.1999999999999999E-3</v>
      </c>
      <c r="L646" s="24">
        <f>F646*K646</f>
        <v>1.1999999999999999E-3</v>
      </c>
      <c r="M646" s="25" t="s">
        <v>7</v>
      </c>
      <c r="N646" s="24">
        <f>IF(M646="5",I646,0)</f>
        <v>0</v>
      </c>
      <c r="Y646" s="24">
        <f>IF(AC646=0,J646,0)</f>
        <v>0</v>
      </c>
      <c r="Z646" s="24">
        <f>IF(AC646=15,J646,0)</f>
        <v>0</v>
      </c>
      <c r="AA646" s="24">
        <f>IF(AC646=21,J646,0)</f>
        <v>0</v>
      </c>
      <c r="AC646" s="26">
        <v>21</v>
      </c>
      <c r="AD646" s="26">
        <f>G646*0.50771855010661</f>
        <v>0</v>
      </c>
      <c r="AE646" s="26">
        <f>G646*(1-0.50771855010661)</f>
        <v>0</v>
      </c>
      <c r="AL646" s="26">
        <f>F646*AD646</f>
        <v>0</v>
      </c>
      <c r="AM646" s="26">
        <f>F646*AE646</f>
        <v>0</v>
      </c>
      <c r="AN646" s="27" t="s">
        <v>1643</v>
      </c>
      <c r="AO646" s="27" t="s">
        <v>1656</v>
      </c>
      <c r="AP646" s="15" t="s">
        <v>1664</v>
      </c>
    </row>
    <row r="647" spans="1:42" x14ac:dyDescent="0.2">
      <c r="D647" s="28" t="s">
        <v>1243</v>
      </c>
      <c r="F647" s="29">
        <v>1</v>
      </c>
    </row>
    <row r="648" spans="1:42" x14ac:dyDescent="0.2">
      <c r="A648" s="30" t="s">
        <v>324</v>
      </c>
      <c r="B648" s="30" t="s">
        <v>1108</v>
      </c>
      <c r="C648" s="30" t="s">
        <v>1141</v>
      </c>
      <c r="D648" s="30" t="s">
        <v>1248</v>
      </c>
      <c r="E648" s="30" t="s">
        <v>1604</v>
      </c>
      <c r="F648" s="31">
        <v>1</v>
      </c>
      <c r="G648" s="31">
        <v>0</v>
      </c>
      <c r="H648" s="31">
        <f>ROUND(F648*AD648,2)</f>
        <v>0</v>
      </c>
      <c r="I648" s="31">
        <f>J648-H648</f>
        <v>0</v>
      </c>
      <c r="J648" s="31">
        <f>ROUND(F648*G648,2)</f>
        <v>0</v>
      </c>
      <c r="K648" s="31">
        <v>7.3999999999999999E-4</v>
      </c>
      <c r="L648" s="31">
        <f>F648*K648</f>
        <v>7.3999999999999999E-4</v>
      </c>
      <c r="M648" s="32" t="s">
        <v>1623</v>
      </c>
      <c r="N648" s="31">
        <f>IF(M648="5",I648,0)</f>
        <v>0</v>
      </c>
      <c r="Y648" s="31">
        <f>IF(AC648=0,J648,0)</f>
        <v>0</v>
      </c>
      <c r="Z648" s="31">
        <f>IF(AC648=15,J648,0)</f>
        <v>0</v>
      </c>
      <c r="AA648" s="31">
        <f>IF(AC648=21,J648,0)</f>
        <v>0</v>
      </c>
      <c r="AC648" s="26">
        <v>21</v>
      </c>
      <c r="AD648" s="26">
        <f>G648*1</f>
        <v>0</v>
      </c>
      <c r="AE648" s="26">
        <f>G648*(1-1)</f>
        <v>0</v>
      </c>
      <c r="AL648" s="26">
        <f>F648*AD648</f>
        <v>0</v>
      </c>
      <c r="AM648" s="26">
        <f>F648*AE648</f>
        <v>0</v>
      </c>
      <c r="AN648" s="27" t="s">
        <v>1643</v>
      </c>
      <c r="AO648" s="27" t="s">
        <v>1656</v>
      </c>
      <c r="AP648" s="15" t="s">
        <v>1664</v>
      </c>
    </row>
    <row r="649" spans="1:42" x14ac:dyDescent="0.2">
      <c r="D649" s="28" t="s">
        <v>1243</v>
      </c>
      <c r="F649" s="29">
        <v>1</v>
      </c>
    </row>
    <row r="650" spans="1:42" x14ac:dyDescent="0.2">
      <c r="A650" s="30" t="s">
        <v>325</v>
      </c>
      <c r="B650" s="30" t="s">
        <v>1108</v>
      </c>
      <c r="C650" s="30" t="s">
        <v>1140</v>
      </c>
      <c r="D650" s="30" t="s">
        <v>1693</v>
      </c>
      <c r="E650" s="30" t="s">
        <v>1604</v>
      </c>
      <c r="F650" s="31">
        <v>1</v>
      </c>
      <c r="G650" s="31">
        <v>0</v>
      </c>
      <c r="H650" s="31">
        <f>ROUND(F650*AD650,2)</f>
        <v>0</v>
      </c>
      <c r="I650" s="31">
        <f>J650-H650</f>
        <v>0</v>
      </c>
      <c r="J650" s="31">
        <f>ROUND(F650*G650,2)</f>
        <v>0</v>
      </c>
      <c r="K650" s="31">
        <v>1.0499999999999999E-3</v>
      </c>
      <c r="L650" s="31">
        <f>F650*K650</f>
        <v>1.0499999999999999E-3</v>
      </c>
      <c r="M650" s="32" t="s">
        <v>1623</v>
      </c>
      <c r="N650" s="31">
        <f>IF(M650="5",I650,0)</f>
        <v>0</v>
      </c>
      <c r="Y650" s="31">
        <f>IF(AC650=0,J650,0)</f>
        <v>0</v>
      </c>
      <c r="Z650" s="31">
        <f>IF(AC650=15,J650,0)</f>
        <v>0</v>
      </c>
      <c r="AA650" s="31">
        <f>IF(AC650=21,J650,0)</f>
        <v>0</v>
      </c>
      <c r="AC650" s="26">
        <v>21</v>
      </c>
      <c r="AD650" s="26">
        <f>G650*1</f>
        <v>0</v>
      </c>
      <c r="AE650" s="26">
        <f>G650*(1-1)</f>
        <v>0</v>
      </c>
      <c r="AL650" s="26">
        <f>F650*AD650</f>
        <v>0</v>
      </c>
      <c r="AM650" s="26">
        <f>F650*AE650</f>
        <v>0</v>
      </c>
      <c r="AN650" s="27" t="s">
        <v>1643</v>
      </c>
      <c r="AO650" s="27" t="s">
        <v>1656</v>
      </c>
      <c r="AP650" s="15" t="s">
        <v>1664</v>
      </c>
    </row>
    <row r="651" spans="1:42" x14ac:dyDescent="0.2">
      <c r="D651" s="28" t="s">
        <v>1243</v>
      </c>
      <c r="F651" s="29">
        <v>1</v>
      </c>
    </row>
    <row r="652" spans="1:42" x14ac:dyDescent="0.2">
      <c r="A652" s="23" t="s">
        <v>326</v>
      </c>
      <c r="B652" s="23" t="s">
        <v>1108</v>
      </c>
      <c r="C652" s="23" t="s">
        <v>1142</v>
      </c>
      <c r="D652" s="23" t="s">
        <v>1249</v>
      </c>
      <c r="E652" s="23" t="s">
        <v>1605</v>
      </c>
      <c r="F652" s="24">
        <v>1</v>
      </c>
      <c r="G652" s="24">
        <v>0</v>
      </c>
      <c r="H652" s="24">
        <f>ROUND(F652*AD652,2)</f>
        <v>0</v>
      </c>
      <c r="I652" s="24">
        <f>J652-H652</f>
        <v>0</v>
      </c>
      <c r="J652" s="24">
        <f>ROUND(F652*G652,2)</f>
        <v>0</v>
      </c>
      <c r="K652" s="24">
        <v>4.0000000000000001E-3</v>
      </c>
      <c r="L652" s="24">
        <f>F652*K652</f>
        <v>4.0000000000000001E-3</v>
      </c>
      <c r="M652" s="25" t="s">
        <v>7</v>
      </c>
      <c r="N652" s="24">
        <f>IF(M652="5",I652,0)</f>
        <v>0</v>
      </c>
      <c r="Y652" s="24">
        <f>IF(AC652=0,J652,0)</f>
        <v>0</v>
      </c>
      <c r="Z652" s="24">
        <f>IF(AC652=15,J652,0)</f>
        <v>0</v>
      </c>
      <c r="AA652" s="24">
        <f>IF(AC652=21,J652,0)</f>
        <v>0</v>
      </c>
      <c r="AC652" s="26">
        <v>21</v>
      </c>
      <c r="AD652" s="26">
        <f>G652*0.62904717853839</f>
        <v>0</v>
      </c>
      <c r="AE652" s="26">
        <f>G652*(1-0.62904717853839)</f>
        <v>0</v>
      </c>
      <c r="AL652" s="26">
        <f>F652*AD652</f>
        <v>0</v>
      </c>
      <c r="AM652" s="26">
        <f>F652*AE652</f>
        <v>0</v>
      </c>
      <c r="AN652" s="27" t="s">
        <v>1643</v>
      </c>
      <c r="AO652" s="27" t="s">
        <v>1656</v>
      </c>
      <c r="AP652" s="15" t="s">
        <v>1664</v>
      </c>
    </row>
    <row r="653" spans="1:42" x14ac:dyDescent="0.2">
      <c r="D653" s="28" t="s">
        <v>1243</v>
      </c>
      <c r="F653" s="29">
        <v>1</v>
      </c>
    </row>
    <row r="654" spans="1:42" x14ac:dyDescent="0.2">
      <c r="A654" s="30" t="s">
        <v>327</v>
      </c>
      <c r="B654" s="30" t="s">
        <v>1108</v>
      </c>
      <c r="C654" s="30" t="s">
        <v>1143</v>
      </c>
      <c r="D654" s="30" t="s">
        <v>1678</v>
      </c>
      <c r="E654" s="30" t="s">
        <v>1604</v>
      </c>
      <c r="F654" s="31">
        <v>1</v>
      </c>
      <c r="G654" s="31">
        <v>0</v>
      </c>
      <c r="H654" s="31">
        <f>ROUND(F654*AD654,2)</f>
        <v>0</v>
      </c>
      <c r="I654" s="31">
        <f>J654-H654</f>
        <v>0</v>
      </c>
      <c r="J654" s="31">
        <f>ROUND(F654*G654,2)</f>
        <v>0</v>
      </c>
      <c r="K654" s="31">
        <v>1E-3</v>
      </c>
      <c r="L654" s="31">
        <f>F654*K654</f>
        <v>1E-3</v>
      </c>
      <c r="M654" s="32" t="s">
        <v>1623</v>
      </c>
      <c r="N654" s="31">
        <f>IF(M654="5",I654,0)</f>
        <v>0</v>
      </c>
      <c r="Y654" s="31">
        <f>IF(AC654=0,J654,0)</f>
        <v>0</v>
      </c>
      <c r="Z654" s="31">
        <f>IF(AC654=15,J654,0)</f>
        <v>0</v>
      </c>
      <c r="AA654" s="31">
        <f>IF(AC654=21,J654,0)</f>
        <v>0</v>
      </c>
      <c r="AC654" s="26">
        <v>21</v>
      </c>
      <c r="AD654" s="26">
        <f>G654*1</f>
        <v>0</v>
      </c>
      <c r="AE654" s="26">
        <f>G654*(1-1)</f>
        <v>0</v>
      </c>
      <c r="AL654" s="26">
        <f>F654*AD654</f>
        <v>0</v>
      </c>
      <c r="AM654" s="26">
        <f>F654*AE654</f>
        <v>0</v>
      </c>
      <c r="AN654" s="27" t="s">
        <v>1643</v>
      </c>
      <c r="AO654" s="27" t="s">
        <v>1656</v>
      </c>
      <c r="AP654" s="15" t="s">
        <v>1664</v>
      </c>
    </row>
    <row r="655" spans="1:42" x14ac:dyDescent="0.2">
      <c r="D655" s="28" t="s">
        <v>1243</v>
      </c>
      <c r="F655" s="29">
        <v>1</v>
      </c>
    </row>
    <row r="656" spans="1:42" x14ac:dyDescent="0.2">
      <c r="A656" s="30" t="s">
        <v>328</v>
      </c>
      <c r="B656" s="30" t="s">
        <v>1108</v>
      </c>
      <c r="C656" s="30" t="s">
        <v>1144</v>
      </c>
      <c r="D656" s="30" t="s">
        <v>1694</v>
      </c>
      <c r="E656" s="30" t="s">
        <v>1604</v>
      </c>
      <c r="F656" s="31">
        <v>1</v>
      </c>
      <c r="G656" s="31">
        <v>0</v>
      </c>
      <c r="H656" s="31">
        <f>ROUND(F656*AD656,2)</f>
        <v>0</v>
      </c>
      <c r="I656" s="31">
        <f>J656-H656</f>
        <v>0</v>
      </c>
      <c r="J656" s="31">
        <f>ROUND(F656*G656,2)</f>
        <v>0</v>
      </c>
      <c r="K656" s="31">
        <v>1.4500000000000001E-2</v>
      </c>
      <c r="L656" s="31">
        <f>F656*K656</f>
        <v>1.4500000000000001E-2</v>
      </c>
      <c r="M656" s="32" t="s">
        <v>1623</v>
      </c>
      <c r="N656" s="31">
        <f>IF(M656="5",I656,0)</f>
        <v>0</v>
      </c>
      <c r="Y656" s="31">
        <f>IF(AC656=0,J656,0)</f>
        <v>0</v>
      </c>
      <c r="Z656" s="31">
        <f>IF(AC656=15,J656,0)</f>
        <v>0</v>
      </c>
      <c r="AA656" s="31">
        <f>IF(AC656=21,J656,0)</f>
        <v>0</v>
      </c>
      <c r="AC656" s="26">
        <v>21</v>
      </c>
      <c r="AD656" s="26">
        <f>G656*1</f>
        <v>0</v>
      </c>
      <c r="AE656" s="26">
        <f>G656*(1-1)</f>
        <v>0</v>
      </c>
      <c r="AL656" s="26">
        <f>F656*AD656</f>
        <v>0</v>
      </c>
      <c r="AM656" s="26">
        <f>F656*AE656</f>
        <v>0</v>
      </c>
      <c r="AN656" s="27" t="s">
        <v>1643</v>
      </c>
      <c r="AO656" s="27" t="s">
        <v>1656</v>
      </c>
      <c r="AP656" s="15" t="s">
        <v>1664</v>
      </c>
    </row>
    <row r="657" spans="1:42" x14ac:dyDescent="0.2">
      <c r="D657" s="28" t="s">
        <v>1243</v>
      </c>
      <c r="F657" s="29">
        <v>1</v>
      </c>
    </row>
    <row r="658" spans="1:42" x14ac:dyDescent="0.2">
      <c r="A658" s="23" t="s">
        <v>329</v>
      </c>
      <c r="B658" s="23" t="s">
        <v>1108</v>
      </c>
      <c r="C658" s="23" t="s">
        <v>1145</v>
      </c>
      <c r="D658" s="23" t="s">
        <v>1250</v>
      </c>
      <c r="E658" s="23" t="s">
        <v>1605</v>
      </c>
      <c r="F658" s="24">
        <v>1</v>
      </c>
      <c r="G658" s="24">
        <v>0</v>
      </c>
      <c r="H658" s="24">
        <f>ROUND(F658*AD658,2)</f>
        <v>0</v>
      </c>
      <c r="I658" s="24">
        <f>J658-H658</f>
        <v>0</v>
      </c>
      <c r="J658" s="24">
        <f>ROUND(F658*G658,2)</f>
        <v>0</v>
      </c>
      <c r="K658" s="24">
        <v>1.7000000000000001E-4</v>
      </c>
      <c r="L658" s="24">
        <f>F658*K658</f>
        <v>1.7000000000000001E-4</v>
      </c>
      <c r="M658" s="25" t="s">
        <v>7</v>
      </c>
      <c r="N658" s="24">
        <f>IF(M658="5",I658,0)</f>
        <v>0</v>
      </c>
      <c r="Y658" s="24">
        <f>IF(AC658=0,J658,0)</f>
        <v>0</v>
      </c>
      <c r="Z658" s="24">
        <f>IF(AC658=15,J658,0)</f>
        <v>0</v>
      </c>
      <c r="AA658" s="24">
        <f>IF(AC658=21,J658,0)</f>
        <v>0</v>
      </c>
      <c r="AC658" s="26">
        <v>21</v>
      </c>
      <c r="AD658" s="26">
        <f>G658*0.503959731543624</f>
        <v>0</v>
      </c>
      <c r="AE658" s="26">
        <f>G658*(1-0.503959731543624)</f>
        <v>0</v>
      </c>
      <c r="AL658" s="26">
        <f>F658*AD658</f>
        <v>0</v>
      </c>
      <c r="AM658" s="26">
        <f>F658*AE658</f>
        <v>0</v>
      </c>
      <c r="AN658" s="27" t="s">
        <v>1643</v>
      </c>
      <c r="AO658" s="27" t="s">
        <v>1656</v>
      </c>
      <c r="AP658" s="15" t="s">
        <v>1664</v>
      </c>
    </row>
    <row r="659" spans="1:42" x14ac:dyDescent="0.2">
      <c r="D659" s="28" t="s">
        <v>1243</v>
      </c>
      <c r="F659" s="29">
        <v>1</v>
      </c>
    </row>
    <row r="660" spans="1:42" x14ac:dyDescent="0.2">
      <c r="A660" s="23" t="s">
        <v>330</v>
      </c>
      <c r="B660" s="23" t="s">
        <v>1108</v>
      </c>
      <c r="C660" s="23" t="s">
        <v>1146</v>
      </c>
      <c r="D660" s="23" t="s">
        <v>1695</v>
      </c>
      <c r="E660" s="23" t="s">
        <v>1601</v>
      </c>
      <c r="F660" s="24">
        <v>1.1000000000000001</v>
      </c>
      <c r="G660" s="24">
        <v>0</v>
      </c>
      <c r="H660" s="24">
        <f>ROUND(F660*AD660,2)</f>
        <v>0</v>
      </c>
      <c r="I660" s="24">
        <f>J660-H660</f>
        <v>0</v>
      </c>
      <c r="J660" s="24">
        <f>ROUND(F660*G660,2)</f>
        <v>0</v>
      </c>
      <c r="K660" s="24">
        <v>8.9999999999999993E-3</v>
      </c>
      <c r="L660" s="24">
        <f>F660*K660</f>
        <v>9.9000000000000008E-3</v>
      </c>
      <c r="M660" s="25" t="s">
        <v>7</v>
      </c>
      <c r="N660" s="24">
        <f>IF(M660="5",I660,0)</f>
        <v>0</v>
      </c>
      <c r="Y660" s="24">
        <f>IF(AC660=0,J660,0)</f>
        <v>0</v>
      </c>
      <c r="Z660" s="24">
        <f>IF(AC660=15,J660,0)</f>
        <v>0</v>
      </c>
      <c r="AA660" s="24">
        <f>IF(AC660=21,J660,0)</f>
        <v>0</v>
      </c>
      <c r="AC660" s="26">
        <v>21</v>
      </c>
      <c r="AD660" s="26">
        <f>G660*1</f>
        <v>0</v>
      </c>
      <c r="AE660" s="26">
        <f>G660*(1-1)</f>
        <v>0</v>
      </c>
      <c r="AL660" s="26">
        <f>F660*AD660</f>
        <v>0</v>
      </c>
      <c r="AM660" s="26">
        <f>F660*AE660</f>
        <v>0</v>
      </c>
      <c r="AN660" s="27" t="s">
        <v>1643</v>
      </c>
      <c r="AO660" s="27" t="s">
        <v>1656</v>
      </c>
      <c r="AP660" s="15" t="s">
        <v>1664</v>
      </c>
    </row>
    <row r="661" spans="1:42" x14ac:dyDescent="0.2">
      <c r="D661" s="28" t="s">
        <v>1342</v>
      </c>
      <c r="F661" s="29">
        <v>1.1000000000000001</v>
      </c>
    </row>
    <row r="662" spans="1:42" x14ac:dyDescent="0.2">
      <c r="A662" s="23" t="s">
        <v>331</v>
      </c>
      <c r="B662" s="23" t="s">
        <v>1108</v>
      </c>
      <c r="C662" s="23" t="s">
        <v>1147</v>
      </c>
      <c r="D662" s="23" t="s">
        <v>1679</v>
      </c>
      <c r="E662" s="23" t="s">
        <v>1604</v>
      </c>
      <c r="F662" s="24">
        <v>1</v>
      </c>
      <c r="G662" s="24">
        <v>0</v>
      </c>
      <c r="H662" s="24">
        <f>ROUND(F662*AD662,2)</f>
        <v>0</v>
      </c>
      <c r="I662" s="24">
        <f>J662-H662</f>
        <v>0</v>
      </c>
      <c r="J662" s="24">
        <f>ROUND(F662*G662,2)</f>
        <v>0</v>
      </c>
      <c r="K662" s="24">
        <v>7.0000000000000001E-3</v>
      </c>
      <c r="L662" s="24">
        <f>F662*K662</f>
        <v>7.0000000000000001E-3</v>
      </c>
      <c r="M662" s="25" t="s">
        <v>7</v>
      </c>
      <c r="N662" s="24">
        <f>IF(M662="5",I662,0)</f>
        <v>0</v>
      </c>
      <c r="Y662" s="24">
        <f>IF(AC662=0,J662,0)</f>
        <v>0</v>
      </c>
      <c r="Z662" s="24">
        <f>IF(AC662=15,J662,0)</f>
        <v>0</v>
      </c>
      <c r="AA662" s="24">
        <f>IF(AC662=21,J662,0)</f>
        <v>0</v>
      </c>
      <c r="AC662" s="26">
        <v>21</v>
      </c>
      <c r="AD662" s="26">
        <f>G662*1</f>
        <v>0</v>
      </c>
      <c r="AE662" s="26">
        <f>G662*(1-1)</f>
        <v>0</v>
      </c>
      <c r="AL662" s="26">
        <f>F662*AD662</f>
        <v>0</v>
      </c>
      <c r="AM662" s="26">
        <f>F662*AE662</f>
        <v>0</v>
      </c>
      <c r="AN662" s="27" t="s">
        <v>1643</v>
      </c>
      <c r="AO662" s="27" t="s">
        <v>1656</v>
      </c>
      <c r="AP662" s="15" t="s">
        <v>1664</v>
      </c>
    </row>
    <row r="663" spans="1:42" x14ac:dyDescent="0.2">
      <c r="D663" s="28" t="s">
        <v>1243</v>
      </c>
      <c r="F663" s="29">
        <v>1</v>
      </c>
    </row>
    <row r="664" spans="1:42" x14ac:dyDescent="0.2">
      <c r="A664" s="23" t="s">
        <v>332</v>
      </c>
      <c r="B664" s="23" t="s">
        <v>1108</v>
      </c>
      <c r="C664" s="23" t="s">
        <v>1148</v>
      </c>
      <c r="D664" s="23" t="s">
        <v>1696</v>
      </c>
      <c r="E664" s="23" t="s">
        <v>1604</v>
      </c>
      <c r="F664" s="24">
        <v>1</v>
      </c>
      <c r="G664" s="24">
        <v>0</v>
      </c>
      <c r="H664" s="24">
        <f>ROUND(F664*AD664,2)</f>
        <v>0</v>
      </c>
      <c r="I664" s="24">
        <f>J664-H664</f>
        <v>0</v>
      </c>
      <c r="J664" s="24">
        <f>ROUND(F664*G664,2)</f>
        <v>0</v>
      </c>
      <c r="K664" s="24">
        <v>2.7999999999999998E-4</v>
      </c>
      <c r="L664" s="24">
        <f>F664*K664</f>
        <v>2.7999999999999998E-4</v>
      </c>
      <c r="M664" s="25" t="s">
        <v>7</v>
      </c>
      <c r="N664" s="24">
        <f>IF(M664="5",I664,0)</f>
        <v>0</v>
      </c>
      <c r="Y664" s="24">
        <f>IF(AC664=0,J664,0)</f>
        <v>0</v>
      </c>
      <c r="Z664" s="24">
        <f>IF(AC664=15,J664,0)</f>
        <v>0</v>
      </c>
      <c r="AA664" s="24">
        <f>IF(AC664=21,J664,0)</f>
        <v>0</v>
      </c>
      <c r="AC664" s="26">
        <v>21</v>
      </c>
      <c r="AD664" s="26">
        <f>G664*1</f>
        <v>0</v>
      </c>
      <c r="AE664" s="26">
        <f>G664*(1-1)</f>
        <v>0</v>
      </c>
      <c r="AL664" s="26">
        <f>F664*AD664</f>
        <v>0</v>
      </c>
      <c r="AM664" s="26">
        <f>F664*AE664</f>
        <v>0</v>
      </c>
      <c r="AN664" s="27" t="s">
        <v>1643</v>
      </c>
      <c r="AO664" s="27" t="s">
        <v>1656</v>
      </c>
      <c r="AP664" s="15" t="s">
        <v>1664</v>
      </c>
    </row>
    <row r="665" spans="1:42" x14ac:dyDescent="0.2">
      <c r="D665" s="28" t="s">
        <v>1243</v>
      </c>
      <c r="F665" s="29">
        <v>1</v>
      </c>
    </row>
    <row r="666" spans="1:42" x14ac:dyDescent="0.2">
      <c r="A666" s="23" t="s">
        <v>333</v>
      </c>
      <c r="B666" s="23" t="s">
        <v>1108</v>
      </c>
      <c r="C666" s="23" t="s">
        <v>1149</v>
      </c>
      <c r="D666" s="23" t="s">
        <v>1697</v>
      </c>
      <c r="E666" s="23" t="s">
        <v>1604</v>
      </c>
      <c r="F666" s="24">
        <v>1</v>
      </c>
      <c r="G666" s="24">
        <v>0</v>
      </c>
      <c r="H666" s="24">
        <f>ROUND(F666*AD666,2)</f>
        <v>0</v>
      </c>
      <c r="I666" s="24">
        <f>J666-H666</f>
        <v>0</v>
      </c>
      <c r="J666" s="24">
        <f>ROUND(F666*G666,2)</f>
        <v>0</v>
      </c>
      <c r="K666" s="24">
        <v>1.1000000000000001E-3</v>
      </c>
      <c r="L666" s="24">
        <f>F666*K666</f>
        <v>1.1000000000000001E-3</v>
      </c>
      <c r="M666" s="25" t="s">
        <v>7</v>
      </c>
      <c r="N666" s="24">
        <f>IF(M666="5",I666,0)</f>
        <v>0</v>
      </c>
      <c r="Y666" s="24">
        <f>IF(AC666=0,J666,0)</f>
        <v>0</v>
      </c>
      <c r="Z666" s="24">
        <f>IF(AC666=15,J666,0)</f>
        <v>0</v>
      </c>
      <c r="AA666" s="24">
        <f>IF(AC666=21,J666,0)</f>
        <v>0</v>
      </c>
      <c r="AC666" s="26">
        <v>21</v>
      </c>
      <c r="AD666" s="26">
        <f>G666*1</f>
        <v>0</v>
      </c>
      <c r="AE666" s="26">
        <f>G666*(1-1)</f>
        <v>0</v>
      </c>
      <c r="AL666" s="26">
        <f>F666*AD666</f>
        <v>0</v>
      </c>
      <c r="AM666" s="26">
        <f>F666*AE666</f>
        <v>0</v>
      </c>
      <c r="AN666" s="27" t="s">
        <v>1643</v>
      </c>
      <c r="AO666" s="27" t="s">
        <v>1656</v>
      </c>
      <c r="AP666" s="15" t="s">
        <v>1664</v>
      </c>
    </row>
    <row r="667" spans="1:42" x14ac:dyDescent="0.2">
      <c r="D667" s="28" t="s">
        <v>1243</v>
      </c>
      <c r="F667" s="29">
        <v>1</v>
      </c>
    </row>
    <row r="668" spans="1:42" x14ac:dyDescent="0.2">
      <c r="A668" s="23" t="s">
        <v>334</v>
      </c>
      <c r="B668" s="23" t="s">
        <v>1108</v>
      </c>
      <c r="C668" s="23" t="s">
        <v>1150</v>
      </c>
      <c r="D668" s="23" t="s">
        <v>1252</v>
      </c>
      <c r="E668" s="23" t="s">
        <v>1604</v>
      </c>
      <c r="F668" s="24">
        <v>1</v>
      </c>
      <c r="G668" s="24">
        <v>0</v>
      </c>
      <c r="H668" s="24">
        <f>ROUND(F668*AD668,2)</f>
        <v>0</v>
      </c>
      <c r="I668" s="24">
        <f>J668-H668</f>
        <v>0</v>
      </c>
      <c r="J668" s="24">
        <f>ROUND(F668*G668,2)</f>
        <v>0</v>
      </c>
      <c r="K668" s="24">
        <v>1.2999999999999999E-4</v>
      </c>
      <c r="L668" s="24">
        <f>F668*K668</f>
        <v>1.2999999999999999E-4</v>
      </c>
      <c r="M668" s="25" t="s">
        <v>7</v>
      </c>
      <c r="N668" s="24">
        <f>IF(M668="5",I668,0)</f>
        <v>0</v>
      </c>
      <c r="Y668" s="24">
        <f>IF(AC668=0,J668,0)</f>
        <v>0</v>
      </c>
      <c r="Z668" s="24">
        <f>IF(AC668=15,J668,0)</f>
        <v>0</v>
      </c>
      <c r="AA668" s="24">
        <f>IF(AC668=21,J668,0)</f>
        <v>0</v>
      </c>
      <c r="AC668" s="26">
        <v>21</v>
      </c>
      <c r="AD668" s="26">
        <f>G668*0.234411764705882</f>
        <v>0</v>
      </c>
      <c r="AE668" s="26">
        <f>G668*(1-0.234411764705882)</f>
        <v>0</v>
      </c>
      <c r="AL668" s="26">
        <f>F668*AD668</f>
        <v>0</v>
      </c>
      <c r="AM668" s="26">
        <f>F668*AE668</f>
        <v>0</v>
      </c>
      <c r="AN668" s="27" t="s">
        <v>1643</v>
      </c>
      <c r="AO668" s="27" t="s">
        <v>1656</v>
      </c>
      <c r="AP668" s="15" t="s">
        <v>1664</v>
      </c>
    </row>
    <row r="669" spans="1:42" x14ac:dyDescent="0.2">
      <c r="D669" s="28" t="s">
        <v>1243</v>
      </c>
      <c r="F669" s="29">
        <v>1</v>
      </c>
    </row>
    <row r="670" spans="1:42" x14ac:dyDescent="0.2">
      <c r="A670" s="23" t="s">
        <v>335</v>
      </c>
      <c r="B670" s="23" t="s">
        <v>1108</v>
      </c>
      <c r="C670" s="23" t="s">
        <v>1151</v>
      </c>
      <c r="D670" s="23" t="s">
        <v>1698</v>
      </c>
      <c r="E670" s="23" t="s">
        <v>1604</v>
      </c>
      <c r="F670" s="24">
        <v>1</v>
      </c>
      <c r="G670" s="24">
        <v>0</v>
      </c>
      <c r="H670" s="24">
        <f>ROUND(F670*AD670,2)</f>
        <v>0</v>
      </c>
      <c r="I670" s="24">
        <f>J670-H670</f>
        <v>0</v>
      </c>
      <c r="J670" s="24">
        <f>ROUND(F670*G670,2)</f>
        <v>0</v>
      </c>
      <c r="K670" s="24">
        <v>6.9999999999999999E-4</v>
      </c>
      <c r="L670" s="24">
        <f>F670*K670</f>
        <v>6.9999999999999999E-4</v>
      </c>
      <c r="M670" s="25" t="s">
        <v>7</v>
      </c>
      <c r="N670" s="24">
        <f>IF(M670="5",I670,0)</f>
        <v>0</v>
      </c>
      <c r="Y670" s="24">
        <f>IF(AC670=0,J670,0)</f>
        <v>0</v>
      </c>
      <c r="Z670" s="24">
        <f>IF(AC670=15,J670,0)</f>
        <v>0</v>
      </c>
      <c r="AA670" s="24">
        <f>IF(AC670=21,J670,0)</f>
        <v>0</v>
      </c>
      <c r="AC670" s="26">
        <v>21</v>
      </c>
      <c r="AD670" s="26">
        <f>G670*1</f>
        <v>0</v>
      </c>
      <c r="AE670" s="26">
        <f>G670*(1-1)</f>
        <v>0</v>
      </c>
      <c r="AL670" s="26">
        <f>F670*AD670</f>
        <v>0</v>
      </c>
      <c r="AM670" s="26">
        <f>F670*AE670</f>
        <v>0</v>
      </c>
      <c r="AN670" s="27" t="s">
        <v>1643</v>
      </c>
      <c r="AO670" s="27" t="s">
        <v>1656</v>
      </c>
      <c r="AP670" s="15" t="s">
        <v>1664</v>
      </c>
    </row>
    <row r="671" spans="1:42" x14ac:dyDescent="0.2">
      <c r="D671" s="28" t="s">
        <v>1243</v>
      </c>
      <c r="F671" s="29">
        <v>1</v>
      </c>
    </row>
    <row r="672" spans="1:42" x14ac:dyDescent="0.2">
      <c r="A672" s="23" t="s">
        <v>336</v>
      </c>
      <c r="B672" s="23" t="s">
        <v>1108</v>
      </c>
      <c r="C672" s="23" t="s">
        <v>1152</v>
      </c>
      <c r="D672" s="23" t="s">
        <v>1253</v>
      </c>
      <c r="E672" s="23" t="s">
        <v>1602</v>
      </c>
      <c r="F672" s="24">
        <v>0.06</v>
      </c>
      <c r="G672" s="24">
        <v>0</v>
      </c>
      <c r="H672" s="24">
        <f>ROUND(F672*AD672,2)</f>
        <v>0</v>
      </c>
      <c r="I672" s="24">
        <f>J672-H672</f>
        <v>0</v>
      </c>
      <c r="J672" s="24">
        <f>ROUND(F672*G672,2)</f>
        <v>0</v>
      </c>
      <c r="K672" s="24">
        <v>0</v>
      </c>
      <c r="L672" s="24">
        <f>F672*K672</f>
        <v>0</v>
      </c>
      <c r="M672" s="25" t="s">
        <v>10</v>
      </c>
      <c r="N672" s="24">
        <f>IF(M672="5",I672,0)</f>
        <v>0</v>
      </c>
      <c r="Y672" s="24">
        <f>IF(AC672=0,J672,0)</f>
        <v>0</v>
      </c>
      <c r="Z672" s="24">
        <f>IF(AC672=15,J672,0)</f>
        <v>0</v>
      </c>
      <c r="AA672" s="24">
        <f>IF(AC672=21,J672,0)</f>
        <v>0</v>
      </c>
      <c r="AC672" s="26">
        <v>21</v>
      </c>
      <c r="AD672" s="26">
        <f>G672*0</f>
        <v>0</v>
      </c>
      <c r="AE672" s="26">
        <f>G672*(1-0)</f>
        <v>0</v>
      </c>
      <c r="AL672" s="26">
        <f>F672*AD672</f>
        <v>0</v>
      </c>
      <c r="AM672" s="26">
        <f>F672*AE672</f>
        <v>0</v>
      </c>
      <c r="AN672" s="27" t="s">
        <v>1643</v>
      </c>
      <c r="AO672" s="27" t="s">
        <v>1656</v>
      </c>
      <c r="AP672" s="15" t="s">
        <v>1664</v>
      </c>
    </row>
    <row r="673" spans="1:42" x14ac:dyDescent="0.2">
      <c r="D673" s="28" t="s">
        <v>1343</v>
      </c>
      <c r="F673" s="29">
        <v>0.06</v>
      </c>
    </row>
    <row r="674" spans="1:42" x14ac:dyDescent="0.2">
      <c r="A674" s="20"/>
      <c r="B674" s="21" t="s">
        <v>1108</v>
      </c>
      <c r="C674" s="21" t="s">
        <v>755</v>
      </c>
      <c r="D674" s="42" t="s">
        <v>1255</v>
      </c>
      <c r="E674" s="43"/>
      <c r="F674" s="43"/>
      <c r="G674" s="43"/>
      <c r="H674" s="22">
        <f>SUM(H675:H681)</f>
        <v>0</v>
      </c>
      <c r="I674" s="22">
        <f>SUM(I675:I681)</f>
        <v>0</v>
      </c>
      <c r="J674" s="22">
        <f>H674+I674</f>
        <v>0</v>
      </c>
      <c r="K674" s="15"/>
      <c r="L674" s="22">
        <f>SUM(L675:L681)</f>
        <v>5.4150400000000001E-2</v>
      </c>
      <c r="O674" s="22">
        <f>IF(P674="PR",J674,SUM(N675:N681))</f>
        <v>0</v>
      </c>
      <c r="P674" s="15" t="s">
        <v>1627</v>
      </c>
      <c r="Q674" s="22">
        <f>IF(P674="HS",H674,0)</f>
        <v>0</v>
      </c>
      <c r="R674" s="22">
        <f>IF(P674="HS",I674-O674,0)</f>
        <v>0</v>
      </c>
      <c r="S674" s="22">
        <f>IF(P674="PS",H674,0)</f>
        <v>0</v>
      </c>
      <c r="T674" s="22">
        <f>IF(P674="PS",I674-O674,0)</f>
        <v>0</v>
      </c>
      <c r="U674" s="22">
        <f>IF(P674="MP",H674,0)</f>
        <v>0</v>
      </c>
      <c r="V674" s="22">
        <f>IF(P674="MP",I674-O674,0)</f>
        <v>0</v>
      </c>
      <c r="W674" s="22">
        <f>IF(P674="OM",H674,0)</f>
        <v>0</v>
      </c>
      <c r="X674" s="15" t="s">
        <v>1108</v>
      </c>
      <c r="AH674" s="22">
        <f>SUM(Y675:Y681)</f>
        <v>0</v>
      </c>
      <c r="AI674" s="22">
        <f>SUM(Z675:Z681)</f>
        <v>0</v>
      </c>
      <c r="AJ674" s="22">
        <f>SUM(AA675:AA681)</f>
        <v>0</v>
      </c>
    </row>
    <row r="675" spans="1:42" x14ac:dyDescent="0.2">
      <c r="A675" s="23" t="s">
        <v>337</v>
      </c>
      <c r="B675" s="23" t="s">
        <v>1108</v>
      </c>
      <c r="C675" s="23" t="s">
        <v>1153</v>
      </c>
      <c r="D675" s="23" t="s">
        <v>1699</v>
      </c>
      <c r="E675" s="23" t="s">
        <v>1600</v>
      </c>
      <c r="F675" s="24">
        <v>2.56</v>
      </c>
      <c r="G675" s="24">
        <v>0</v>
      </c>
      <c r="H675" s="24">
        <f>ROUND(F675*AD675,2)</f>
        <v>0</v>
      </c>
      <c r="I675" s="24">
        <f>J675-H675</f>
        <v>0</v>
      </c>
      <c r="J675" s="24">
        <f>ROUND(F675*G675,2)</f>
        <v>0</v>
      </c>
      <c r="K675" s="24">
        <v>3.5400000000000002E-3</v>
      </c>
      <c r="L675" s="24">
        <f>F675*K675</f>
        <v>9.0624E-3</v>
      </c>
      <c r="M675" s="25" t="s">
        <v>7</v>
      </c>
      <c r="N675" s="24">
        <f>IF(M675="5",I675,0)</f>
        <v>0</v>
      </c>
      <c r="Y675" s="24">
        <f>IF(AC675=0,J675,0)</f>
        <v>0</v>
      </c>
      <c r="Z675" s="24">
        <f>IF(AC675=15,J675,0)</f>
        <v>0</v>
      </c>
      <c r="AA675" s="24">
        <f>IF(AC675=21,J675,0)</f>
        <v>0</v>
      </c>
      <c r="AC675" s="26">
        <v>21</v>
      </c>
      <c r="AD675" s="26">
        <f>G675*0.372054263565891</f>
        <v>0</v>
      </c>
      <c r="AE675" s="26">
        <f>G675*(1-0.372054263565891)</f>
        <v>0</v>
      </c>
      <c r="AL675" s="26">
        <f>F675*AD675</f>
        <v>0</v>
      </c>
      <c r="AM675" s="26">
        <f>F675*AE675</f>
        <v>0</v>
      </c>
      <c r="AN675" s="27" t="s">
        <v>1644</v>
      </c>
      <c r="AO675" s="27" t="s">
        <v>1657</v>
      </c>
      <c r="AP675" s="15" t="s">
        <v>1664</v>
      </c>
    </row>
    <row r="676" spans="1:42" x14ac:dyDescent="0.2">
      <c r="D676" s="28" t="s">
        <v>1396</v>
      </c>
      <c r="F676" s="29">
        <v>2.56</v>
      </c>
    </row>
    <row r="677" spans="1:42" x14ac:dyDescent="0.2">
      <c r="A677" s="23" t="s">
        <v>338</v>
      </c>
      <c r="B677" s="23" t="s">
        <v>1108</v>
      </c>
      <c r="C677" s="23" t="s">
        <v>1154</v>
      </c>
      <c r="D677" s="23" t="s">
        <v>1256</v>
      </c>
      <c r="E677" s="23" t="s">
        <v>1600</v>
      </c>
      <c r="F677" s="24">
        <v>2.56</v>
      </c>
      <c r="G677" s="24">
        <v>0</v>
      </c>
      <c r="H677" s="24">
        <f>ROUND(F677*AD677,2)</f>
        <v>0</v>
      </c>
      <c r="I677" s="24">
        <f>J677-H677</f>
        <v>0</v>
      </c>
      <c r="J677" s="24">
        <f>ROUND(F677*G677,2)</f>
        <v>0</v>
      </c>
      <c r="K677" s="24">
        <v>8.0000000000000004E-4</v>
      </c>
      <c r="L677" s="24">
        <f>F677*K677</f>
        <v>2.0480000000000003E-3</v>
      </c>
      <c r="M677" s="25" t="s">
        <v>7</v>
      </c>
      <c r="N677" s="24">
        <f>IF(M677="5",I677,0)</f>
        <v>0</v>
      </c>
      <c r="Y677" s="24">
        <f>IF(AC677=0,J677,0)</f>
        <v>0</v>
      </c>
      <c r="Z677" s="24">
        <f>IF(AC677=15,J677,0)</f>
        <v>0</v>
      </c>
      <c r="AA677" s="24">
        <f>IF(AC677=21,J677,0)</f>
        <v>0</v>
      </c>
      <c r="AC677" s="26">
        <v>21</v>
      </c>
      <c r="AD677" s="26">
        <f>G677*1</f>
        <v>0</v>
      </c>
      <c r="AE677" s="26">
        <f>G677*(1-1)</f>
        <v>0</v>
      </c>
      <c r="AL677" s="26">
        <f>F677*AD677</f>
        <v>0</v>
      </c>
      <c r="AM677" s="26">
        <f>F677*AE677</f>
        <v>0</v>
      </c>
      <c r="AN677" s="27" t="s">
        <v>1644</v>
      </c>
      <c r="AO677" s="27" t="s">
        <v>1657</v>
      </c>
      <c r="AP677" s="15" t="s">
        <v>1664</v>
      </c>
    </row>
    <row r="678" spans="1:42" x14ac:dyDescent="0.2">
      <c r="D678" s="28" t="s">
        <v>1389</v>
      </c>
      <c r="F678" s="29">
        <v>2.56</v>
      </c>
    </row>
    <row r="679" spans="1:42" x14ac:dyDescent="0.2">
      <c r="A679" s="30" t="s">
        <v>339</v>
      </c>
      <c r="B679" s="30" t="s">
        <v>1108</v>
      </c>
      <c r="C679" s="30" t="s">
        <v>1155</v>
      </c>
      <c r="D679" s="30" t="s">
        <v>1700</v>
      </c>
      <c r="E679" s="30" t="s">
        <v>1600</v>
      </c>
      <c r="F679" s="31">
        <v>2.69</v>
      </c>
      <c r="G679" s="31">
        <v>0</v>
      </c>
      <c r="H679" s="31">
        <f>ROUND(F679*AD679,2)</f>
        <v>0</v>
      </c>
      <c r="I679" s="31">
        <f>J679-H679</f>
        <v>0</v>
      </c>
      <c r="J679" s="31">
        <f>ROUND(F679*G679,2)</f>
        <v>0</v>
      </c>
      <c r="K679" s="31">
        <v>1.6E-2</v>
      </c>
      <c r="L679" s="31">
        <f>F679*K679</f>
        <v>4.3040000000000002E-2</v>
      </c>
      <c r="M679" s="32" t="s">
        <v>1623</v>
      </c>
      <c r="N679" s="31">
        <f>IF(M679="5",I679,0)</f>
        <v>0</v>
      </c>
      <c r="Y679" s="31">
        <f>IF(AC679=0,J679,0)</f>
        <v>0</v>
      </c>
      <c r="Z679" s="31">
        <f>IF(AC679=15,J679,0)</f>
        <v>0</v>
      </c>
      <c r="AA679" s="31">
        <f>IF(AC679=21,J679,0)</f>
        <v>0</v>
      </c>
      <c r="AC679" s="26">
        <v>21</v>
      </c>
      <c r="AD679" s="26">
        <f>G679*1</f>
        <v>0</v>
      </c>
      <c r="AE679" s="26">
        <f>G679*(1-1)</f>
        <v>0</v>
      </c>
      <c r="AL679" s="26">
        <f>F679*AD679</f>
        <v>0</v>
      </c>
      <c r="AM679" s="26">
        <f>F679*AE679</f>
        <v>0</v>
      </c>
      <c r="AN679" s="27" t="s">
        <v>1644</v>
      </c>
      <c r="AO679" s="27" t="s">
        <v>1657</v>
      </c>
      <c r="AP679" s="15" t="s">
        <v>1664</v>
      </c>
    </row>
    <row r="680" spans="1:42" x14ac:dyDescent="0.2">
      <c r="D680" s="28" t="s">
        <v>1397</v>
      </c>
      <c r="F680" s="29">
        <v>2.69</v>
      </c>
    </row>
    <row r="681" spans="1:42" x14ac:dyDescent="0.2">
      <c r="A681" s="23" t="s">
        <v>340</v>
      </c>
      <c r="B681" s="23" t="s">
        <v>1108</v>
      </c>
      <c r="C681" s="23" t="s">
        <v>1156</v>
      </c>
      <c r="D681" s="23" t="s">
        <v>1258</v>
      </c>
      <c r="E681" s="23" t="s">
        <v>1602</v>
      </c>
      <c r="F681" s="24">
        <v>0.05</v>
      </c>
      <c r="G681" s="24">
        <v>0</v>
      </c>
      <c r="H681" s="24">
        <f>ROUND(F681*AD681,2)</f>
        <v>0</v>
      </c>
      <c r="I681" s="24">
        <f>J681-H681</f>
        <v>0</v>
      </c>
      <c r="J681" s="24">
        <f>ROUND(F681*G681,2)</f>
        <v>0</v>
      </c>
      <c r="K681" s="24">
        <v>0</v>
      </c>
      <c r="L681" s="24">
        <f>F681*K681</f>
        <v>0</v>
      </c>
      <c r="M681" s="25" t="s">
        <v>10</v>
      </c>
      <c r="N681" s="24">
        <f>IF(M681="5",I681,0)</f>
        <v>0</v>
      </c>
      <c r="Y681" s="24">
        <f>IF(AC681=0,J681,0)</f>
        <v>0</v>
      </c>
      <c r="Z681" s="24">
        <f>IF(AC681=15,J681,0)</f>
        <v>0</v>
      </c>
      <c r="AA681" s="24">
        <f>IF(AC681=21,J681,0)</f>
        <v>0</v>
      </c>
      <c r="AC681" s="26">
        <v>21</v>
      </c>
      <c r="AD681" s="26">
        <f>G681*0</f>
        <v>0</v>
      </c>
      <c r="AE681" s="26">
        <f>G681*(1-0)</f>
        <v>0</v>
      </c>
      <c r="AL681" s="26">
        <f>F681*AD681</f>
        <v>0</v>
      </c>
      <c r="AM681" s="26">
        <f>F681*AE681</f>
        <v>0</v>
      </c>
      <c r="AN681" s="27" t="s">
        <v>1644</v>
      </c>
      <c r="AO681" s="27" t="s">
        <v>1657</v>
      </c>
      <c r="AP681" s="15" t="s">
        <v>1664</v>
      </c>
    </row>
    <row r="682" spans="1:42" x14ac:dyDescent="0.2">
      <c r="D682" s="28" t="s">
        <v>1398</v>
      </c>
      <c r="F682" s="29">
        <v>0.05</v>
      </c>
    </row>
    <row r="683" spans="1:42" x14ac:dyDescent="0.2">
      <c r="A683" s="20"/>
      <c r="B683" s="21" t="s">
        <v>1108</v>
      </c>
      <c r="C683" s="21" t="s">
        <v>764</v>
      </c>
      <c r="D683" s="42" t="s">
        <v>1260</v>
      </c>
      <c r="E683" s="43"/>
      <c r="F683" s="43"/>
      <c r="G683" s="43"/>
      <c r="H683" s="22">
        <f>SUM(H684:H704)</f>
        <v>0</v>
      </c>
      <c r="I683" s="22">
        <f>SUM(I684:I704)</f>
        <v>0</v>
      </c>
      <c r="J683" s="22">
        <f>H683+I683</f>
        <v>0</v>
      </c>
      <c r="K683" s="15"/>
      <c r="L683" s="22">
        <f>SUM(L684:L704)</f>
        <v>0.32070480000000001</v>
      </c>
      <c r="O683" s="22">
        <f>IF(P683="PR",J683,SUM(N684:N704))</f>
        <v>0</v>
      </c>
      <c r="P683" s="15" t="s">
        <v>1627</v>
      </c>
      <c r="Q683" s="22">
        <f>IF(P683="HS",H683,0)</f>
        <v>0</v>
      </c>
      <c r="R683" s="22">
        <f>IF(P683="HS",I683-O683,0)</f>
        <v>0</v>
      </c>
      <c r="S683" s="22">
        <f>IF(P683="PS",H683,0)</f>
        <v>0</v>
      </c>
      <c r="T683" s="22">
        <f>IF(P683="PS",I683-O683,0)</f>
        <v>0</v>
      </c>
      <c r="U683" s="22">
        <f>IF(P683="MP",H683,0)</f>
        <v>0</v>
      </c>
      <c r="V683" s="22">
        <f>IF(P683="MP",I683-O683,0)</f>
        <v>0</v>
      </c>
      <c r="W683" s="22">
        <f>IF(P683="OM",H683,0)</f>
        <v>0</v>
      </c>
      <c r="X683" s="15" t="s">
        <v>1108</v>
      </c>
      <c r="AH683" s="22">
        <f>SUM(Y684:Y704)</f>
        <v>0</v>
      </c>
      <c r="AI683" s="22">
        <f>SUM(Z684:Z704)</f>
        <v>0</v>
      </c>
      <c r="AJ683" s="22">
        <f>SUM(AA684:AA704)</f>
        <v>0</v>
      </c>
    </row>
    <row r="684" spans="1:42" x14ac:dyDescent="0.2">
      <c r="A684" s="23" t="s">
        <v>341</v>
      </c>
      <c r="B684" s="23" t="s">
        <v>1108</v>
      </c>
      <c r="C684" s="23" t="s">
        <v>1157</v>
      </c>
      <c r="D684" s="23" t="s">
        <v>1261</v>
      </c>
      <c r="E684" s="23" t="s">
        <v>1600</v>
      </c>
      <c r="F684" s="24">
        <v>15.29</v>
      </c>
      <c r="G684" s="24">
        <v>0</v>
      </c>
      <c r="H684" s="24">
        <f>ROUND(F684*AD684,2)</f>
        <v>0</v>
      </c>
      <c r="I684" s="24">
        <f>J684-H684</f>
        <v>0</v>
      </c>
      <c r="J684" s="24">
        <f>ROUND(F684*G684,2)</f>
        <v>0</v>
      </c>
      <c r="K684" s="24">
        <v>0</v>
      </c>
      <c r="L684" s="24">
        <f>F684*K684</f>
        <v>0</v>
      </c>
      <c r="M684" s="25" t="s">
        <v>7</v>
      </c>
      <c r="N684" s="24">
        <f>IF(M684="5",I684,0)</f>
        <v>0</v>
      </c>
      <c r="Y684" s="24">
        <f>IF(AC684=0,J684,0)</f>
        <v>0</v>
      </c>
      <c r="Z684" s="24">
        <f>IF(AC684=15,J684,0)</f>
        <v>0</v>
      </c>
      <c r="AA684" s="24">
        <f>IF(AC684=21,J684,0)</f>
        <v>0</v>
      </c>
      <c r="AC684" s="26">
        <v>21</v>
      </c>
      <c r="AD684" s="26">
        <f>G684*0.334494773519164</f>
        <v>0</v>
      </c>
      <c r="AE684" s="26">
        <f>G684*(1-0.334494773519164)</f>
        <v>0</v>
      </c>
      <c r="AL684" s="26">
        <f>F684*AD684</f>
        <v>0</v>
      </c>
      <c r="AM684" s="26">
        <f>F684*AE684</f>
        <v>0</v>
      </c>
      <c r="AN684" s="27" t="s">
        <v>1645</v>
      </c>
      <c r="AO684" s="27" t="s">
        <v>1658</v>
      </c>
      <c r="AP684" s="15" t="s">
        <v>1664</v>
      </c>
    </row>
    <row r="685" spans="1:42" x14ac:dyDescent="0.2">
      <c r="D685" s="28" t="s">
        <v>1399</v>
      </c>
      <c r="F685" s="29">
        <v>15.29</v>
      </c>
    </row>
    <row r="686" spans="1:42" x14ac:dyDescent="0.2">
      <c r="A686" s="23" t="s">
        <v>342</v>
      </c>
      <c r="B686" s="23" t="s">
        <v>1108</v>
      </c>
      <c r="C686" s="23" t="s">
        <v>1158</v>
      </c>
      <c r="D686" s="23" t="s">
        <v>1707</v>
      </c>
      <c r="E686" s="23" t="s">
        <v>1600</v>
      </c>
      <c r="F686" s="24">
        <v>15.29</v>
      </c>
      <c r="G686" s="24">
        <v>0</v>
      </c>
      <c r="H686" s="24">
        <f>ROUND(F686*AD686,2)</f>
        <v>0</v>
      </c>
      <c r="I686" s="24">
        <f>J686-H686</f>
        <v>0</v>
      </c>
      <c r="J686" s="24">
        <f>ROUND(F686*G686,2)</f>
        <v>0</v>
      </c>
      <c r="K686" s="24">
        <v>1.1E-4</v>
      </c>
      <c r="L686" s="24">
        <f>F686*K686</f>
        <v>1.6819000000000001E-3</v>
      </c>
      <c r="M686" s="25" t="s">
        <v>7</v>
      </c>
      <c r="N686" s="24">
        <f>IF(M686="5",I686,0)</f>
        <v>0</v>
      </c>
      <c r="Y686" s="24">
        <f>IF(AC686=0,J686,0)</f>
        <v>0</v>
      </c>
      <c r="Z686" s="24">
        <f>IF(AC686=15,J686,0)</f>
        <v>0</v>
      </c>
      <c r="AA686" s="24">
        <f>IF(AC686=21,J686,0)</f>
        <v>0</v>
      </c>
      <c r="AC686" s="26">
        <v>21</v>
      </c>
      <c r="AD686" s="26">
        <f>G686*0.75</f>
        <v>0</v>
      </c>
      <c r="AE686" s="26">
        <f>G686*(1-0.75)</f>
        <v>0</v>
      </c>
      <c r="AL686" s="26">
        <f>F686*AD686</f>
        <v>0</v>
      </c>
      <c r="AM686" s="26">
        <f>F686*AE686</f>
        <v>0</v>
      </c>
      <c r="AN686" s="27" t="s">
        <v>1645</v>
      </c>
      <c r="AO686" s="27" t="s">
        <v>1658</v>
      </c>
      <c r="AP686" s="15" t="s">
        <v>1664</v>
      </c>
    </row>
    <row r="687" spans="1:42" x14ac:dyDescent="0.2">
      <c r="D687" s="28" t="s">
        <v>1400</v>
      </c>
      <c r="F687" s="29">
        <v>15.29</v>
      </c>
    </row>
    <row r="688" spans="1:42" x14ac:dyDescent="0.2">
      <c r="A688" s="23" t="s">
        <v>343</v>
      </c>
      <c r="B688" s="23" t="s">
        <v>1108</v>
      </c>
      <c r="C688" s="23" t="s">
        <v>1159</v>
      </c>
      <c r="D688" s="23" t="s">
        <v>1702</v>
      </c>
      <c r="E688" s="23" t="s">
        <v>1600</v>
      </c>
      <c r="F688" s="24">
        <v>15.29</v>
      </c>
      <c r="G688" s="24">
        <v>0</v>
      </c>
      <c r="H688" s="24">
        <f>ROUND(F688*AD688,2)</f>
        <v>0</v>
      </c>
      <c r="I688" s="24">
        <f>J688-H688</f>
        <v>0</v>
      </c>
      <c r="J688" s="24">
        <f>ROUND(F688*G688,2)</f>
        <v>0</v>
      </c>
      <c r="K688" s="24">
        <v>3.5000000000000001E-3</v>
      </c>
      <c r="L688" s="24">
        <f>F688*K688</f>
        <v>5.3515E-2</v>
      </c>
      <c r="M688" s="25" t="s">
        <v>7</v>
      </c>
      <c r="N688" s="24">
        <f>IF(M688="5",I688,0)</f>
        <v>0</v>
      </c>
      <c r="Y688" s="24">
        <f>IF(AC688=0,J688,0)</f>
        <v>0</v>
      </c>
      <c r="Z688" s="24">
        <f>IF(AC688=15,J688,0)</f>
        <v>0</v>
      </c>
      <c r="AA688" s="24">
        <f>IF(AC688=21,J688,0)</f>
        <v>0</v>
      </c>
      <c r="AC688" s="26">
        <v>21</v>
      </c>
      <c r="AD688" s="26">
        <f>G688*0.315275310834813</f>
        <v>0</v>
      </c>
      <c r="AE688" s="26">
        <f>G688*(1-0.315275310834813)</f>
        <v>0</v>
      </c>
      <c r="AL688" s="26">
        <f>F688*AD688</f>
        <v>0</v>
      </c>
      <c r="AM688" s="26">
        <f>F688*AE688</f>
        <v>0</v>
      </c>
      <c r="AN688" s="27" t="s">
        <v>1645</v>
      </c>
      <c r="AO688" s="27" t="s">
        <v>1658</v>
      </c>
      <c r="AP688" s="15" t="s">
        <v>1664</v>
      </c>
    </row>
    <row r="689" spans="1:42" x14ac:dyDescent="0.2">
      <c r="D689" s="28" t="s">
        <v>1400</v>
      </c>
      <c r="F689" s="29">
        <v>15.29</v>
      </c>
    </row>
    <row r="690" spans="1:42" x14ac:dyDescent="0.2">
      <c r="A690" s="30" t="s">
        <v>344</v>
      </c>
      <c r="B690" s="30" t="s">
        <v>1108</v>
      </c>
      <c r="C690" s="30" t="s">
        <v>1160</v>
      </c>
      <c r="D690" s="30" t="s">
        <v>1703</v>
      </c>
      <c r="E690" s="30" t="s">
        <v>1600</v>
      </c>
      <c r="F690" s="31">
        <v>16.05</v>
      </c>
      <c r="G690" s="31">
        <v>0</v>
      </c>
      <c r="H690" s="31">
        <f>ROUND(F690*AD690,2)</f>
        <v>0</v>
      </c>
      <c r="I690" s="31">
        <f>J690-H690</f>
        <v>0</v>
      </c>
      <c r="J690" s="31">
        <f>ROUND(F690*G690,2)</f>
        <v>0</v>
      </c>
      <c r="K690" s="31">
        <v>1.6E-2</v>
      </c>
      <c r="L690" s="31">
        <f>F690*K690</f>
        <v>0.25680000000000003</v>
      </c>
      <c r="M690" s="32" t="s">
        <v>1623</v>
      </c>
      <c r="N690" s="31">
        <f>IF(M690="5",I690,0)</f>
        <v>0</v>
      </c>
      <c r="Y690" s="31">
        <f>IF(AC690=0,J690,0)</f>
        <v>0</v>
      </c>
      <c r="Z690" s="31">
        <f>IF(AC690=15,J690,0)</f>
        <v>0</v>
      </c>
      <c r="AA690" s="31">
        <f>IF(AC690=21,J690,0)</f>
        <v>0</v>
      </c>
      <c r="AC690" s="26">
        <v>21</v>
      </c>
      <c r="AD690" s="26">
        <f>G690*1</f>
        <v>0</v>
      </c>
      <c r="AE690" s="26">
        <f>G690*(1-1)</f>
        <v>0</v>
      </c>
      <c r="AL690" s="26">
        <f>F690*AD690</f>
        <v>0</v>
      </c>
      <c r="AM690" s="26">
        <f>F690*AE690</f>
        <v>0</v>
      </c>
      <c r="AN690" s="27" t="s">
        <v>1645</v>
      </c>
      <c r="AO690" s="27" t="s">
        <v>1658</v>
      </c>
      <c r="AP690" s="15" t="s">
        <v>1664</v>
      </c>
    </row>
    <row r="691" spans="1:42" x14ac:dyDescent="0.2">
      <c r="D691" s="28" t="s">
        <v>1401</v>
      </c>
      <c r="F691" s="29">
        <v>16.05</v>
      </c>
    </row>
    <row r="692" spans="1:42" x14ac:dyDescent="0.2">
      <c r="A692" s="23" t="s">
        <v>345</v>
      </c>
      <c r="B692" s="23" t="s">
        <v>1108</v>
      </c>
      <c r="C692" s="23" t="s">
        <v>1161</v>
      </c>
      <c r="D692" s="23" t="s">
        <v>1266</v>
      </c>
      <c r="E692" s="23" t="s">
        <v>1600</v>
      </c>
      <c r="F692" s="24">
        <v>15.29</v>
      </c>
      <c r="G692" s="24">
        <v>0</v>
      </c>
      <c r="H692" s="24">
        <f>ROUND(F692*AD692,2)</f>
        <v>0</v>
      </c>
      <c r="I692" s="24">
        <f>J692-H692</f>
        <v>0</v>
      </c>
      <c r="J692" s="24">
        <f>ROUND(F692*G692,2)</f>
        <v>0</v>
      </c>
      <c r="K692" s="24">
        <v>1.1E-4</v>
      </c>
      <c r="L692" s="24">
        <f>F692*K692</f>
        <v>1.6819000000000001E-3</v>
      </c>
      <c r="M692" s="25" t="s">
        <v>7</v>
      </c>
      <c r="N692" s="24">
        <f>IF(M692="5",I692,0)</f>
        <v>0</v>
      </c>
      <c r="Y692" s="24">
        <f>IF(AC692=0,J692,0)</f>
        <v>0</v>
      </c>
      <c r="Z692" s="24">
        <f>IF(AC692=15,J692,0)</f>
        <v>0</v>
      </c>
      <c r="AA692" s="24">
        <f>IF(AC692=21,J692,0)</f>
        <v>0</v>
      </c>
      <c r="AC692" s="26">
        <v>21</v>
      </c>
      <c r="AD692" s="26">
        <f>G692*1</f>
        <v>0</v>
      </c>
      <c r="AE692" s="26">
        <f>G692*(1-1)</f>
        <v>0</v>
      </c>
      <c r="AL692" s="26">
        <f>F692*AD692</f>
        <v>0</v>
      </c>
      <c r="AM692" s="26">
        <f>F692*AE692</f>
        <v>0</v>
      </c>
      <c r="AN692" s="27" t="s">
        <v>1645</v>
      </c>
      <c r="AO692" s="27" t="s">
        <v>1658</v>
      </c>
      <c r="AP692" s="15" t="s">
        <v>1664</v>
      </c>
    </row>
    <row r="693" spans="1:42" x14ac:dyDescent="0.2">
      <c r="D693" s="28" t="s">
        <v>1400</v>
      </c>
      <c r="F693" s="29">
        <v>15.29</v>
      </c>
    </row>
    <row r="694" spans="1:42" x14ac:dyDescent="0.2">
      <c r="A694" s="23" t="s">
        <v>346</v>
      </c>
      <c r="B694" s="23" t="s">
        <v>1108</v>
      </c>
      <c r="C694" s="23" t="s">
        <v>1162</v>
      </c>
      <c r="D694" s="23" t="s">
        <v>1267</v>
      </c>
      <c r="E694" s="23" t="s">
        <v>1601</v>
      </c>
      <c r="F694" s="24">
        <v>22.3</v>
      </c>
      <c r="G694" s="24">
        <v>0</v>
      </c>
      <c r="H694" s="24">
        <f>ROUND(F694*AD694,2)</f>
        <v>0</v>
      </c>
      <c r="I694" s="24">
        <f>J694-H694</f>
        <v>0</v>
      </c>
      <c r="J694" s="24">
        <f>ROUND(F694*G694,2)</f>
        <v>0</v>
      </c>
      <c r="K694" s="24">
        <v>0</v>
      </c>
      <c r="L694" s="24">
        <f>F694*K694</f>
        <v>0</v>
      </c>
      <c r="M694" s="25" t="s">
        <v>7</v>
      </c>
      <c r="N694" s="24">
        <f>IF(M694="5",I694,0)</f>
        <v>0</v>
      </c>
      <c r="Y694" s="24">
        <f>IF(AC694=0,J694,0)</f>
        <v>0</v>
      </c>
      <c r="Z694" s="24">
        <f>IF(AC694=15,J694,0)</f>
        <v>0</v>
      </c>
      <c r="AA694" s="24">
        <f>IF(AC694=21,J694,0)</f>
        <v>0</v>
      </c>
      <c r="AC694" s="26">
        <v>21</v>
      </c>
      <c r="AD694" s="26">
        <f>G694*0</f>
        <v>0</v>
      </c>
      <c r="AE694" s="26">
        <f>G694*(1-0)</f>
        <v>0</v>
      </c>
      <c r="AL694" s="26">
        <f>F694*AD694</f>
        <v>0</v>
      </c>
      <c r="AM694" s="26">
        <f>F694*AE694</f>
        <v>0</v>
      </c>
      <c r="AN694" s="27" t="s">
        <v>1645</v>
      </c>
      <c r="AO694" s="27" t="s">
        <v>1658</v>
      </c>
      <c r="AP694" s="15" t="s">
        <v>1664</v>
      </c>
    </row>
    <row r="695" spans="1:42" x14ac:dyDescent="0.2">
      <c r="D695" s="28" t="s">
        <v>1402</v>
      </c>
      <c r="F695" s="29">
        <v>14.1</v>
      </c>
    </row>
    <row r="696" spans="1:42" x14ac:dyDescent="0.2">
      <c r="D696" s="28" t="s">
        <v>1403</v>
      </c>
      <c r="F696" s="29">
        <v>3.4</v>
      </c>
    </row>
    <row r="697" spans="1:42" x14ac:dyDescent="0.2">
      <c r="D697" s="28" t="s">
        <v>1353</v>
      </c>
      <c r="F697" s="29">
        <v>4.8</v>
      </c>
    </row>
    <row r="698" spans="1:42" x14ac:dyDescent="0.2">
      <c r="A698" s="23" t="s">
        <v>347</v>
      </c>
      <c r="B698" s="23" t="s">
        <v>1108</v>
      </c>
      <c r="C698" s="23" t="s">
        <v>1163</v>
      </c>
      <c r="D698" s="23" t="s">
        <v>1271</v>
      </c>
      <c r="E698" s="23" t="s">
        <v>1601</v>
      </c>
      <c r="F698" s="24">
        <v>3.57</v>
      </c>
      <c r="G698" s="24">
        <v>0</v>
      </c>
      <c r="H698" s="24">
        <f>ROUND(F698*AD698,2)</f>
        <v>0</v>
      </c>
      <c r="I698" s="24">
        <f>J698-H698</f>
        <v>0</v>
      </c>
      <c r="J698" s="24">
        <f>ROUND(F698*G698,2)</f>
        <v>0</v>
      </c>
      <c r="K698" s="24">
        <v>2.9999999999999997E-4</v>
      </c>
      <c r="L698" s="24">
        <f>F698*K698</f>
        <v>1.0709999999999999E-3</v>
      </c>
      <c r="M698" s="25" t="s">
        <v>7</v>
      </c>
      <c r="N698" s="24">
        <f>IF(M698="5",I698,0)</f>
        <v>0</v>
      </c>
      <c r="Y698" s="24">
        <f>IF(AC698=0,J698,0)</f>
        <v>0</v>
      </c>
      <c r="Z698" s="24">
        <f>IF(AC698=15,J698,0)</f>
        <v>0</v>
      </c>
      <c r="AA698" s="24">
        <f>IF(AC698=21,J698,0)</f>
        <v>0</v>
      </c>
      <c r="AC698" s="26">
        <v>21</v>
      </c>
      <c r="AD698" s="26">
        <f>G698*1</f>
        <v>0</v>
      </c>
      <c r="AE698" s="26">
        <f>G698*(1-1)</f>
        <v>0</v>
      </c>
      <c r="AL698" s="26">
        <f>F698*AD698</f>
        <v>0</v>
      </c>
      <c r="AM698" s="26">
        <f>F698*AE698</f>
        <v>0</v>
      </c>
      <c r="AN698" s="27" t="s">
        <v>1645</v>
      </c>
      <c r="AO698" s="27" t="s">
        <v>1658</v>
      </c>
      <c r="AP698" s="15" t="s">
        <v>1664</v>
      </c>
    </row>
    <row r="699" spans="1:42" x14ac:dyDescent="0.2">
      <c r="D699" s="28" t="s">
        <v>1404</v>
      </c>
      <c r="F699" s="29">
        <v>3.57</v>
      </c>
    </row>
    <row r="700" spans="1:42" x14ac:dyDescent="0.2">
      <c r="A700" s="23" t="s">
        <v>348</v>
      </c>
      <c r="B700" s="23" t="s">
        <v>1108</v>
      </c>
      <c r="C700" s="23" t="s">
        <v>1164</v>
      </c>
      <c r="D700" s="23" t="s">
        <v>1273</v>
      </c>
      <c r="E700" s="23" t="s">
        <v>1601</v>
      </c>
      <c r="F700" s="24">
        <v>14.81</v>
      </c>
      <c r="G700" s="24">
        <v>0</v>
      </c>
      <c r="H700" s="24">
        <f>ROUND(F700*AD700,2)</f>
        <v>0</v>
      </c>
      <c r="I700" s="24">
        <f>J700-H700</f>
        <v>0</v>
      </c>
      <c r="J700" s="24">
        <f>ROUND(F700*G700,2)</f>
        <v>0</v>
      </c>
      <c r="K700" s="24">
        <v>2.9999999999999997E-4</v>
      </c>
      <c r="L700" s="24">
        <f>F700*K700</f>
        <v>4.4429999999999999E-3</v>
      </c>
      <c r="M700" s="25" t="s">
        <v>7</v>
      </c>
      <c r="N700" s="24">
        <f>IF(M700="5",I700,0)</f>
        <v>0</v>
      </c>
      <c r="Y700" s="24">
        <f>IF(AC700=0,J700,0)</f>
        <v>0</v>
      </c>
      <c r="Z700" s="24">
        <f>IF(AC700=15,J700,0)</f>
        <v>0</v>
      </c>
      <c r="AA700" s="24">
        <f>IF(AC700=21,J700,0)</f>
        <v>0</v>
      </c>
      <c r="AC700" s="26">
        <v>21</v>
      </c>
      <c r="AD700" s="26">
        <f>G700*1</f>
        <v>0</v>
      </c>
      <c r="AE700" s="26">
        <f>G700*(1-1)</f>
        <v>0</v>
      </c>
      <c r="AL700" s="26">
        <f>F700*AD700</f>
        <v>0</v>
      </c>
      <c r="AM700" s="26">
        <f>F700*AE700</f>
        <v>0</v>
      </c>
      <c r="AN700" s="27" t="s">
        <v>1645</v>
      </c>
      <c r="AO700" s="27" t="s">
        <v>1658</v>
      </c>
      <c r="AP700" s="15" t="s">
        <v>1664</v>
      </c>
    </row>
    <row r="701" spans="1:42" x14ac:dyDescent="0.2">
      <c r="D701" s="28" t="s">
        <v>1405</v>
      </c>
      <c r="F701" s="29">
        <v>14.81</v>
      </c>
    </row>
    <row r="702" spans="1:42" x14ac:dyDescent="0.2">
      <c r="A702" s="23" t="s">
        <v>349</v>
      </c>
      <c r="B702" s="23" t="s">
        <v>1108</v>
      </c>
      <c r="C702" s="23" t="s">
        <v>1165</v>
      </c>
      <c r="D702" s="23" t="s">
        <v>1275</v>
      </c>
      <c r="E702" s="23" t="s">
        <v>1601</v>
      </c>
      <c r="F702" s="24">
        <v>5.04</v>
      </c>
      <c r="G702" s="24">
        <v>0</v>
      </c>
      <c r="H702" s="24">
        <f>ROUND(F702*AD702,2)</f>
        <v>0</v>
      </c>
      <c r="I702" s="24">
        <f>J702-H702</f>
        <v>0</v>
      </c>
      <c r="J702" s="24">
        <f>ROUND(F702*G702,2)</f>
        <v>0</v>
      </c>
      <c r="K702" s="24">
        <v>2.9999999999999997E-4</v>
      </c>
      <c r="L702" s="24">
        <f>F702*K702</f>
        <v>1.5119999999999999E-3</v>
      </c>
      <c r="M702" s="25" t="s">
        <v>7</v>
      </c>
      <c r="N702" s="24">
        <f>IF(M702="5",I702,0)</f>
        <v>0</v>
      </c>
      <c r="Y702" s="24">
        <f>IF(AC702=0,J702,0)</f>
        <v>0</v>
      </c>
      <c r="Z702" s="24">
        <f>IF(AC702=15,J702,0)</f>
        <v>0</v>
      </c>
      <c r="AA702" s="24">
        <f>IF(AC702=21,J702,0)</f>
        <v>0</v>
      </c>
      <c r="AC702" s="26">
        <v>21</v>
      </c>
      <c r="AD702" s="26">
        <f>G702*1</f>
        <v>0</v>
      </c>
      <c r="AE702" s="26">
        <f>G702*(1-1)</f>
        <v>0</v>
      </c>
      <c r="AL702" s="26">
        <f>F702*AD702</f>
        <v>0</v>
      </c>
      <c r="AM702" s="26">
        <f>F702*AE702</f>
        <v>0</v>
      </c>
      <c r="AN702" s="27" t="s">
        <v>1645</v>
      </c>
      <c r="AO702" s="27" t="s">
        <v>1658</v>
      </c>
      <c r="AP702" s="15" t="s">
        <v>1664</v>
      </c>
    </row>
    <row r="703" spans="1:42" x14ac:dyDescent="0.2">
      <c r="D703" s="28" t="s">
        <v>1356</v>
      </c>
      <c r="F703" s="29">
        <v>5.04</v>
      </c>
    </row>
    <row r="704" spans="1:42" x14ac:dyDescent="0.2">
      <c r="A704" s="23" t="s">
        <v>350</v>
      </c>
      <c r="B704" s="23" t="s">
        <v>1108</v>
      </c>
      <c r="C704" s="23" t="s">
        <v>1166</v>
      </c>
      <c r="D704" s="23" t="s">
        <v>1277</v>
      </c>
      <c r="E704" s="23" t="s">
        <v>1602</v>
      </c>
      <c r="F704" s="24">
        <v>0.32</v>
      </c>
      <c r="G704" s="24">
        <v>0</v>
      </c>
      <c r="H704" s="24">
        <f>ROUND(F704*AD704,2)</f>
        <v>0</v>
      </c>
      <c r="I704" s="24">
        <f>J704-H704</f>
        <v>0</v>
      </c>
      <c r="J704" s="24">
        <f>ROUND(F704*G704,2)</f>
        <v>0</v>
      </c>
      <c r="K704" s="24">
        <v>0</v>
      </c>
      <c r="L704" s="24">
        <f>F704*K704</f>
        <v>0</v>
      </c>
      <c r="M704" s="25" t="s">
        <v>10</v>
      </c>
      <c r="N704" s="24">
        <f>IF(M704="5",I704,0)</f>
        <v>0</v>
      </c>
      <c r="Y704" s="24">
        <f>IF(AC704=0,J704,0)</f>
        <v>0</v>
      </c>
      <c r="Z704" s="24">
        <f>IF(AC704=15,J704,0)</f>
        <v>0</v>
      </c>
      <c r="AA704" s="24">
        <f>IF(AC704=21,J704,0)</f>
        <v>0</v>
      </c>
      <c r="AC704" s="26">
        <v>21</v>
      </c>
      <c r="AD704" s="26">
        <f>G704*0</f>
        <v>0</v>
      </c>
      <c r="AE704" s="26">
        <f>G704*(1-0)</f>
        <v>0</v>
      </c>
      <c r="AL704" s="26">
        <f>F704*AD704</f>
        <v>0</v>
      </c>
      <c r="AM704" s="26">
        <f>F704*AE704</f>
        <v>0</v>
      </c>
      <c r="AN704" s="27" t="s">
        <v>1645</v>
      </c>
      <c r="AO704" s="27" t="s">
        <v>1658</v>
      </c>
      <c r="AP704" s="15" t="s">
        <v>1664</v>
      </c>
    </row>
    <row r="705" spans="1:42" x14ac:dyDescent="0.2">
      <c r="D705" s="28" t="s">
        <v>1406</v>
      </c>
      <c r="F705" s="29">
        <v>0.32</v>
      </c>
    </row>
    <row r="706" spans="1:42" x14ac:dyDescent="0.2">
      <c r="A706" s="20"/>
      <c r="B706" s="21" t="s">
        <v>1108</v>
      </c>
      <c r="C706" s="21" t="s">
        <v>767</v>
      </c>
      <c r="D706" s="42" t="s">
        <v>1279</v>
      </c>
      <c r="E706" s="43"/>
      <c r="F706" s="43"/>
      <c r="G706" s="43"/>
      <c r="H706" s="22">
        <f>SUM(H707:H709)</f>
        <v>0</v>
      </c>
      <c r="I706" s="22">
        <f>SUM(I707:I709)</f>
        <v>0</v>
      </c>
      <c r="J706" s="22">
        <f>H706+I706</f>
        <v>0</v>
      </c>
      <c r="K706" s="15"/>
      <c r="L706" s="22">
        <f>SUM(L707:L709)</f>
        <v>5.690999999999999E-4</v>
      </c>
      <c r="O706" s="22">
        <f>IF(P706="PR",J706,SUM(N707:N709))</f>
        <v>0</v>
      </c>
      <c r="P706" s="15" t="s">
        <v>1627</v>
      </c>
      <c r="Q706" s="22">
        <f>IF(P706="HS",H706,0)</f>
        <v>0</v>
      </c>
      <c r="R706" s="22">
        <f>IF(P706="HS",I706-O706,0)</f>
        <v>0</v>
      </c>
      <c r="S706" s="22">
        <f>IF(P706="PS",H706,0)</f>
        <v>0</v>
      </c>
      <c r="T706" s="22">
        <f>IF(P706="PS",I706-O706,0)</f>
        <v>0</v>
      </c>
      <c r="U706" s="22">
        <f>IF(P706="MP",H706,0)</f>
        <v>0</v>
      </c>
      <c r="V706" s="22">
        <f>IF(P706="MP",I706-O706,0)</f>
        <v>0</v>
      </c>
      <c r="W706" s="22">
        <f>IF(P706="OM",H706,0)</f>
        <v>0</v>
      </c>
      <c r="X706" s="15" t="s">
        <v>1108</v>
      </c>
      <c r="AH706" s="22">
        <f>SUM(Y707:Y709)</f>
        <v>0</v>
      </c>
      <c r="AI706" s="22">
        <f>SUM(Z707:Z709)</f>
        <v>0</v>
      </c>
      <c r="AJ706" s="22">
        <f>SUM(AA707:AA709)</f>
        <v>0</v>
      </c>
    </row>
    <row r="707" spans="1:42" x14ac:dyDescent="0.2">
      <c r="A707" s="23" t="s">
        <v>351</v>
      </c>
      <c r="B707" s="23" t="s">
        <v>1108</v>
      </c>
      <c r="C707" s="23" t="s">
        <v>1167</v>
      </c>
      <c r="D707" s="23" t="s">
        <v>1280</v>
      </c>
      <c r="E707" s="23" t="s">
        <v>1600</v>
      </c>
      <c r="F707" s="24">
        <v>2.71</v>
      </c>
      <c r="G707" s="24">
        <v>0</v>
      </c>
      <c r="H707" s="24">
        <f>ROUND(F707*AD707,2)</f>
        <v>0</v>
      </c>
      <c r="I707" s="24">
        <f>J707-H707</f>
        <v>0</v>
      </c>
      <c r="J707" s="24">
        <f>ROUND(F707*G707,2)</f>
        <v>0</v>
      </c>
      <c r="K707" s="24">
        <v>6.9999999999999994E-5</v>
      </c>
      <c r="L707" s="24">
        <f>F707*K707</f>
        <v>1.8969999999999998E-4</v>
      </c>
      <c r="M707" s="25" t="s">
        <v>7</v>
      </c>
      <c r="N707" s="24">
        <f>IF(M707="5",I707,0)</f>
        <v>0</v>
      </c>
      <c r="Y707" s="24">
        <f>IF(AC707=0,J707,0)</f>
        <v>0</v>
      </c>
      <c r="Z707" s="24">
        <f>IF(AC707=15,J707,0)</f>
        <v>0</v>
      </c>
      <c r="AA707" s="24">
        <f>IF(AC707=21,J707,0)</f>
        <v>0</v>
      </c>
      <c r="AC707" s="26">
        <v>21</v>
      </c>
      <c r="AD707" s="26">
        <f>G707*0.30859375</f>
        <v>0</v>
      </c>
      <c r="AE707" s="26">
        <f>G707*(1-0.30859375)</f>
        <v>0</v>
      </c>
      <c r="AL707" s="26">
        <f>F707*AD707</f>
        <v>0</v>
      </c>
      <c r="AM707" s="26">
        <f>F707*AE707</f>
        <v>0</v>
      </c>
      <c r="AN707" s="27" t="s">
        <v>1646</v>
      </c>
      <c r="AO707" s="27" t="s">
        <v>1658</v>
      </c>
      <c r="AP707" s="15" t="s">
        <v>1664</v>
      </c>
    </row>
    <row r="708" spans="1:42" x14ac:dyDescent="0.2">
      <c r="D708" s="28" t="s">
        <v>1407</v>
      </c>
      <c r="F708" s="29">
        <v>2.71</v>
      </c>
    </row>
    <row r="709" spans="1:42" x14ac:dyDescent="0.2">
      <c r="A709" s="23" t="s">
        <v>352</v>
      </c>
      <c r="B709" s="23" t="s">
        <v>1108</v>
      </c>
      <c r="C709" s="23" t="s">
        <v>1168</v>
      </c>
      <c r="D709" s="23" t="s">
        <v>1704</v>
      </c>
      <c r="E709" s="23" t="s">
        <v>1600</v>
      </c>
      <c r="F709" s="24">
        <v>2.71</v>
      </c>
      <c r="G709" s="24">
        <v>0</v>
      </c>
      <c r="H709" s="24">
        <f>ROUND(F709*AD709,2)</f>
        <v>0</v>
      </c>
      <c r="I709" s="24">
        <f>J709-H709</f>
        <v>0</v>
      </c>
      <c r="J709" s="24">
        <f>ROUND(F709*G709,2)</f>
        <v>0</v>
      </c>
      <c r="K709" s="24">
        <v>1.3999999999999999E-4</v>
      </c>
      <c r="L709" s="24">
        <f>F709*K709</f>
        <v>3.7939999999999995E-4</v>
      </c>
      <c r="M709" s="25" t="s">
        <v>7</v>
      </c>
      <c r="N709" s="24">
        <f>IF(M709="5",I709,0)</f>
        <v>0</v>
      </c>
      <c r="Y709" s="24">
        <f>IF(AC709=0,J709,0)</f>
        <v>0</v>
      </c>
      <c r="Z709" s="24">
        <f>IF(AC709=15,J709,0)</f>
        <v>0</v>
      </c>
      <c r="AA709" s="24">
        <f>IF(AC709=21,J709,0)</f>
        <v>0</v>
      </c>
      <c r="AC709" s="26">
        <v>21</v>
      </c>
      <c r="AD709" s="26">
        <f>G709*0.45045871559633</f>
        <v>0</v>
      </c>
      <c r="AE709" s="26">
        <f>G709*(1-0.45045871559633)</f>
        <v>0</v>
      </c>
      <c r="AL709" s="26">
        <f>F709*AD709</f>
        <v>0</v>
      </c>
      <c r="AM709" s="26">
        <f>F709*AE709</f>
        <v>0</v>
      </c>
      <c r="AN709" s="27" t="s">
        <v>1646</v>
      </c>
      <c r="AO709" s="27" t="s">
        <v>1658</v>
      </c>
      <c r="AP709" s="15" t="s">
        <v>1664</v>
      </c>
    </row>
    <row r="710" spans="1:42" x14ac:dyDescent="0.2">
      <c r="D710" s="28" t="s">
        <v>1407</v>
      </c>
      <c r="F710" s="29">
        <v>2.71</v>
      </c>
    </row>
    <row r="711" spans="1:42" x14ac:dyDescent="0.2">
      <c r="A711" s="20"/>
      <c r="B711" s="21" t="s">
        <v>1108</v>
      </c>
      <c r="C711" s="21" t="s">
        <v>97</v>
      </c>
      <c r="D711" s="42" t="s">
        <v>1283</v>
      </c>
      <c r="E711" s="43"/>
      <c r="F711" s="43"/>
      <c r="G711" s="43"/>
      <c r="H711" s="22">
        <f>SUM(H712:H720)</f>
        <v>0</v>
      </c>
      <c r="I711" s="22">
        <f>SUM(I712:I720)</f>
        <v>0</v>
      </c>
      <c r="J711" s="22">
        <f>H711+I711</f>
        <v>0</v>
      </c>
      <c r="K711" s="15"/>
      <c r="L711" s="22">
        <f>SUM(L712:L720)</f>
        <v>1.8253999999999999E-2</v>
      </c>
      <c r="O711" s="22">
        <f>IF(P711="PR",J711,SUM(N712:N720))</f>
        <v>0</v>
      </c>
      <c r="P711" s="15" t="s">
        <v>1626</v>
      </c>
      <c r="Q711" s="22">
        <f>IF(P711="HS",H711,0)</f>
        <v>0</v>
      </c>
      <c r="R711" s="22">
        <f>IF(P711="HS",I711-O711,0)</f>
        <v>0</v>
      </c>
      <c r="S711" s="22">
        <f>IF(P711="PS",H711,0)</f>
        <v>0</v>
      </c>
      <c r="T711" s="22">
        <f>IF(P711="PS",I711-O711,0)</f>
        <v>0</v>
      </c>
      <c r="U711" s="22">
        <f>IF(P711="MP",H711,0)</f>
        <v>0</v>
      </c>
      <c r="V711" s="22">
        <f>IF(P711="MP",I711-O711,0)</f>
        <v>0</v>
      </c>
      <c r="W711" s="22">
        <f>IF(P711="OM",H711,0)</f>
        <v>0</v>
      </c>
      <c r="X711" s="15" t="s">
        <v>1108</v>
      </c>
      <c r="AH711" s="22">
        <f>SUM(Y712:Y720)</f>
        <v>0</v>
      </c>
      <c r="AI711" s="22">
        <f>SUM(Z712:Z720)</f>
        <v>0</v>
      </c>
      <c r="AJ711" s="22">
        <f>SUM(AA712:AA720)</f>
        <v>0</v>
      </c>
    </row>
    <row r="712" spans="1:42" x14ac:dyDescent="0.2">
      <c r="A712" s="23" t="s">
        <v>353</v>
      </c>
      <c r="B712" s="23" t="s">
        <v>1108</v>
      </c>
      <c r="C712" s="23" t="s">
        <v>1169</v>
      </c>
      <c r="D712" s="23" t="s">
        <v>1284</v>
      </c>
      <c r="E712" s="23" t="s">
        <v>1604</v>
      </c>
      <c r="F712" s="24">
        <v>1</v>
      </c>
      <c r="G712" s="24">
        <v>0</v>
      </c>
      <c r="H712" s="24">
        <f>ROUND(F712*AD712,2)</f>
        <v>0</v>
      </c>
      <c r="I712" s="24">
        <f>J712-H712</f>
        <v>0</v>
      </c>
      <c r="J712" s="24">
        <f>ROUND(F712*G712,2)</f>
        <v>0</v>
      </c>
      <c r="K712" s="24">
        <v>0</v>
      </c>
      <c r="L712" s="24">
        <f>F712*K712</f>
        <v>0</v>
      </c>
      <c r="M712" s="25" t="s">
        <v>7</v>
      </c>
      <c r="N712" s="24">
        <f>IF(M712="5",I712,0)</f>
        <v>0</v>
      </c>
      <c r="Y712" s="24">
        <f>IF(AC712=0,J712,0)</f>
        <v>0</v>
      </c>
      <c r="Z712" s="24">
        <f>IF(AC712=15,J712,0)</f>
        <v>0</v>
      </c>
      <c r="AA712" s="24">
        <f>IF(AC712=21,J712,0)</f>
        <v>0</v>
      </c>
      <c r="AC712" s="26">
        <v>21</v>
      </c>
      <c r="AD712" s="26">
        <f>G712*0.297029702970297</f>
        <v>0</v>
      </c>
      <c r="AE712" s="26">
        <f>G712*(1-0.297029702970297)</f>
        <v>0</v>
      </c>
      <c r="AL712" s="26">
        <f>F712*AD712</f>
        <v>0</v>
      </c>
      <c r="AM712" s="26">
        <f>F712*AE712</f>
        <v>0</v>
      </c>
      <c r="AN712" s="27" t="s">
        <v>1647</v>
      </c>
      <c r="AO712" s="27" t="s">
        <v>1659</v>
      </c>
      <c r="AP712" s="15" t="s">
        <v>1664</v>
      </c>
    </row>
    <row r="713" spans="1:42" x14ac:dyDescent="0.2">
      <c r="D713" s="28" t="s">
        <v>1243</v>
      </c>
      <c r="F713" s="29">
        <v>1</v>
      </c>
    </row>
    <row r="714" spans="1:42" x14ac:dyDescent="0.2">
      <c r="A714" s="23" t="s">
        <v>354</v>
      </c>
      <c r="B714" s="23" t="s">
        <v>1108</v>
      </c>
      <c r="C714" s="23" t="s">
        <v>1170</v>
      </c>
      <c r="D714" s="23" t="s">
        <v>1685</v>
      </c>
      <c r="E714" s="23" t="s">
        <v>1604</v>
      </c>
      <c r="F714" s="24">
        <v>1</v>
      </c>
      <c r="G714" s="24">
        <v>0</v>
      </c>
      <c r="H714" s="24">
        <f>ROUND(F714*AD714,2)</f>
        <v>0</v>
      </c>
      <c r="I714" s="24">
        <f>J714-H714</f>
        <v>0</v>
      </c>
      <c r="J714" s="24">
        <f>ROUND(F714*G714,2)</f>
        <v>0</v>
      </c>
      <c r="K714" s="24">
        <v>4.0000000000000002E-4</v>
      </c>
      <c r="L714" s="24">
        <f>F714*K714</f>
        <v>4.0000000000000002E-4</v>
      </c>
      <c r="M714" s="25" t="s">
        <v>7</v>
      </c>
      <c r="N714" s="24">
        <f>IF(M714="5",I714,0)</f>
        <v>0</v>
      </c>
      <c r="Y714" s="24">
        <f>IF(AC714=0,J714,0)</f>
        <v>0</v>
      </c>
      <c r="Z714" s="24">
        <f>IF(AC714=15,J714,0)</f>
        <v>0</v>
      </c>
      <c r="AA714" s="24">
        <f>IF(AC714=21,J714,0)</f>
        <v>0</v>
      </c>
      <c r="AC714" s="26">
        <v>21</v>
      </c>
      <c r="AD714" s="26">
        <f>G714*1</f>
        <v>0</v>
      </c>
      <c r="AE714" s="26">
        <f>G714*(1-1)</f>
        <v>0</v>
      </c>
      <c r="AL714" s="26">
        <f>F714*AD714</f>
        <v>0</v>
      </c>
      <c r="AM714" s="26">
        <f>F714*AE714</f>
        <v>0</v>
      </c>
      <c r="AN714" s="27" t="s">
        <v>1647</v>
      </c>
      <c r="AO714" s="27" t="s">
        <v>1659</v>
      </c>
      <c r="AP714" s="15" t="s">
        <v>1664</v>
      </c>
    </row>
    <row r="715" spans="1:42" x14ac:dyDescent="0.2">
      <c r="D715" s="28" t="s">
        <v>1243</v>
      </c>
      <c r="F715" s="29">
        <v>1</v>
      </c>
    </row>
    <row r="716" spans="1:42" x14ac:dyDescent="0.2">
      <c r="A716" s="23" t="s">
        <v>355</v>
      </c>
      <c r="B716" s="23" t="s">
        <v>1108</v>
      </c>
      <c r="C716" s="23" t="s">
        <v>1171</v>
      </c>
      <c r="D716" s="23" t="s">
        <v>1285</v>
      </c>
      <c r="E716" s="23" t="s">
        <v>1604</v>
      </c>
      <c r="F716" s="24">
        <v>1</v>
      </c>
      <c r="G716" s="24">
        <v>0</v>
      </c>
      <c r="H716" s="24">
        <f>ROUND(F716*AD716,2)</f>
        <v>0</v>
      </c>
      <c r="I716" s="24">
        <f>J716-H716</f>
        <v>0</v>
      </c>
      <c r="J716" s="24">
        <f>ROUND(F716*G716,2)</f>
        <v>0</v>
      </c>
      <c r="K716" s="24">
        <v>2.14E-3</v>
      </c>
      <c r="L716" s="24">
        <f>F716*K716</f>
        <v>2.14E-3</v>
      </c>
      <c r="M716" s="25" t="s">
        <v>7</v>
      </c>
      <c r="N716" s="24">
        <f>IF(M716="5",I716,0)</f>
        <v>0</v>
      </c>
      <c r="Y716" s="24">
        <f>IF(AC716=0,J716,0)</f>
        <v>0</v>
      </c>
      <c r="Z716" s="24">
        <f>IF(AC716=15,J716,0)</f>
        <v>0</v>
      </c>
      <c r="AA716" s="24">
        <f>IF(AC716=21,J716,0)</f>
        <v>0</v>
      </c>
      <c r="AC716" s="26">
        <v>21</v>
      </c>
      <c r="AD716" s="26">
        <f>G716*0.474254742547426</f>
        <v>0</v>
      </c>
      <c r="AE716" s="26">
        <f>G716*(1-0.474254742547426)</f>
        <v>0</v>
      </c>
      <c r="AL716" s="26">
        <f>F716*AD716</f>
        <v>0</v>
      </c>
      <c r="AM716" s="26">
        <f>F716*AE716</f>
        <v>0</v>
      </c>
      <c r="AN716" s="27" t="s">
        <v>1647</v>
      </c>
      <c r="AO716" s="27" t="s">
        <v>1659</v>
      </c>
      <c r="AP716" s="15" t="s">
        <v>1664</v>
      </c>
    </row>
    <row r="717" spans="1:42" x14ac:dyDescent="0.2">
      <c r="D717" s="28" t="s">
        <v>1243</v>
      </c>
      <c r="F717" s="29">
        <v>1</v>
      </c>
    </row>
    <row r="718" spans="1:42" x14ac:dyDescent="0.2">
      <c r="A718" s="23" t="s">
        <v>356</v>
      </c>
      <c r="B718" s="23" t="s">
        <v>1108</v>
      </c>
      <c r="C718" s="23" t="s">
        <v>1172</v>
      </c>
      <c r="D718" s="23" t="s">
        <v>1681</v>
      </c>
      <c r="E718" s="23" t="s">
        <v>1604</v>
      </c>
      <c r="F718" s="24">
        <v>1</v>
      </c>
      <c r="G718" s="24">
        <v>0</v>
      </c>
      <c r="H718" s="24">
        <f>ROUND(F718*AD718,2)</f>
        <v>0</v>
      </c>
      <c r="I718" s="24">
        <f>J718-H718</f>
        <v>0</v>
      </c>
      <c r="J718" s="24">
        <f>ROUND(F718*G718,2)</f>
        <v>0</v>
      </c>
      <c r="K718" s="24">
        <v>1.4999999999999999E-2</v>
      </c>
      <c r="L718" s="24">
        <f>F718*K718</f>
        <v>1.4999999999999999E-2</v>
      </c>
      <c r="M718" s="25" t="s">
        <v>7</v>
      </c>
      <c r="N718" s="24">
        <f>IF(M718="5",I718,0)</f>
        <v>0</v>
      </c>
      <c r="Y718" s="24">
        <f>IF(AC718=0,J718,0)</f>
        <v>0</v>
      </c>
      <c r="Z718" s="24">
        <f>IF(AC718=15,J718,0)</f>
        <v>0</v>
      </c>
      <c r="AA718" s="24">
        <f>IF(AC718=21,J718,0)</f>
        <v>0</v>
      </c>
      <c r="AC718" s="26">
        <v>21</v>
      </c>
      <c r="AD718" s="26">
        <f>G718*1</f>
        <v>0</v>
      </c>
      <c r="AE718" s="26">
        <f>G718*(1-1)</f>
        <v>0</v>
      </c>
      <c r="AL718" s="26">
        <f>F718*AD718</f>
        <v>0</v>
      </c>
      <c r="AM718" s="26">
        <f>F718*AE718</f>
        <v>0</v>
      </c>
      <c r="AN718" s="27" t="s">
        <v>1647</v>
      </c>
      <c r="AO718" s="27" t="s">
        <v>1659</v>
      </c>
      <c r="AP718" s="15" t="s">
        <v>1664</v>
      </c>
    </row>
    <row r="719" spans="1:42" x14ac:dyDescent="0.2">
      <c r="D719" s="28" t="s">
        <v>1243</v>
      </c>
      <c r="F719" s="29">
        <v>1</v>
      </c>
    </row>
    <row r="720" spans="1:42" x14ac:dyDescent="0.2">
      <c r="A720" s="23" t="s">
        <v>357</v>
      </c>
      <c r="B720" s="23" t="s">
        <v>1108</v>
      </c>
      <c r="C720" s="23" t="s">
        <v>1173</v>
      </c>
      <c r="D720" s="23" t="s">
        <v>1287</v>
      </c>
      <c r="E720" s="23" t="s">
        <v>1600</v>
      </c>
      <c r="F720" s="24">
        <v>17.850000000000001</v>
      </c>
      <c r="G720" s="24">
        <v>0</v>
      </c>
      <c r="H720" s="24">
        <f>ROUND(F720*AD720,2)</f>
        <v>0</v>
      </c>
      <c r="I720" s="24">
        <f>J720-H720</f>
        <v>0</v>
      </c>
      <c r="J720" s="24">
        <f>ROUND(F720*G720,2)</f>
        <v>0</v>
      </c>
      <c r="K720" s="24">
        <v>4.0000000000000003E-5</v>
      </c>
      <c r="L720" s="24">
        <f>F720*K720</f>
        <v>7.1400000000000012E-4</v>
      </c>
      <c r="M720" s="25" t="s">
        <v>7</v>
      </c>
      <c r="N720" s="24">
        <f>IF(M720="5",I720,0)</f>
        <v>0</v>
      </c>
      <c r="Y720" s="24">
        <f>IF(AC720=0,J720,0)</f>
        <v>0</v>
      </c>
      <c r="Z720" s="24">
        <f>IF(AC720=15,J720,0)</f>
        <v>0</v>
      </c>
      <c r="AA720" s="24">
        <f>IF(AC720=21,J720,0)</f>
        <v>0</v>
      </c>
      <c r="AC720" s="26">
        <v>21</v>
      </c>
      <c r="AD720" s="26">
        <f>G720*0.0193808882907133</f>
        <v>0</v>
      </c>
      <c r="AE720" s="26">
        <f>G720*(1-0.0193808882907133)</f>
        <v>0</v>
      </c>
      <c r="AL720" s="26">
        <f>F720*AD720</f>
        <v>0</v>
      </c>
      <c r="AM720" s="26">
        <f>F720*AE720</f>
        <v>0</v>
      </c>
      <c r="AN720" s="27" t="s">
        <v>1647</v>
      </c>
      <c r="AO720" s="27" t="s">
        <v>1659</v>
      </c>
      <c r="AP720" s="15" t="s">
        <v>1664</v>
      </c>
    </row>
    <row r="721" spans="1:42" x14ac:dyDescent="0.2">
      <c r="D721" s="28" t="s">
        <v>1408</v>
      </c>
      <c r="F721" s="29">
        <v>17.850000000000001</v>
      </c>
    </row>
    <row r="722" spans="1:42" x14ac:dyDescent="0.2">
      <c r="A722" s="20"/>
      <c r="B722" s="21" t="s">
        <v>1108</v>
      </c>
      <c r="C722" s="21" t="s">
        <v>98</v>
      </c>
      <c r="D722" s="42" t="s">
        <v>1289</v>
      </c>
      <c r="E722" s="43"/>
      <c r="F722" s="43"/>
      <c r="G722" s="43"/>
      <c r="H722" s="22">
        <f>SUM(H723:H729)</f>
        <v>0</v>
      </c>
      <c r="I722" s="22">
        <f>SUM(I723:I729)</f>
        <v>0</v>
      </c>
      <c r="J722" s="22">
        <f>H722+I722</f>
        <v>0</v>
      </c>
      <c r="K722" s="15"/>
      <c r="L722" s="22">
        <f>SUM(L723:L729)</f>
        <v>7.5640000000000013E-2</v>
      </c>
      <c r="O722" s="22">
        <f>IF(P722="PR",J722,SUM(N723:N729))</f>
        <v>0</v>
      </c>
      <c r="P722" s="15" t="s">
        <v>1626</v>
      </c>
      <c r="Q722" s="22">
        <f>IF(P722="HS",H722,0)</f>
        <v>0</v>
      </c>
      <c r="R722" s="22">
        <f>IF(P722="HS",I722-O722,0)</f>
        <v>0</v>
      </c>
      <c r="S722" s="22">
        <f>IF(P722="PS",H722,0)</f>
        <v>0</v>
      </c>
      <c r="T722" s="22">
        <f>IF(P722="PS",I722-O722,0)</f>
        <v>0</v>
      </c>
      <c r="U722" s="22">
        <f>IF(P722="MP",H722,0)</f>
        <v>0</v>
      </c>
      <c r="V722" s="22">
        <f>IF(P722="MP",I722-O722,0)</f>
        <v>0</v>
      </c>
      <c r="W722" s="22">
        <f>IF(P722="OM",H722,0)</f>
        <v>0</v>
      </c>
      <c r="X722" s="15" t="s">
        <v>1108</v>
      </c>
      <c r="AH722" s="22">
        <f>SUM(Y723:Y729)</f>
        <v>0</v>
      </c>
      <c r="AI722" s="22">
        <f>SUM(Z723:Z729)</f>
        <v>0</v>
      </c>
      <c r="AJ722" s="22">
        <f>SUM(AA723:AA729)</f>
        <v>0</v>
      </c>
    </row>
    <row r="723" spans="1:42" x14ac:dyDescent="0.2">
      <c r="A723" s="23" t="s">
        <v>358</v>
      </c>
      <c r="B723" s="23" t="s">
        <v>1108</v>
      </c>
      <c r="C723" s="23" t="s">
        <v>1174</v>
      </c>
      <c r="D723" s="23" t="s">
        <v>1409</v>
      </c>
      <c r="E723" s="23" t="s">
        <v>1604</v>
      </c>
      <c r="F723" s="24">
        <v>1</v>
      </c>
      <c r="G723" s="24">
        <v>0</v>
      </c>
      <c r="H723" s="24">
        <f t="shared" ref="H723:H729" si="144">ROUND(F723*AD723,2)</f>
        <v>0</v>
      </c>
      <c r="I723" s="24">
        <f t="shared" ref="I723:I729" si="145">J723-H723</f>
        <v>0</v>
      </c>
      <c r="J723" s="24">
        <f t="shared" ref="J723:J729" si="146">ROUND(F723*G723,2)</f>
        <v>0</v>
      </c>
      <c r="K723" s="24">
        <v>4.0000000000000002E-4</v>
      </c>
      <c r="L723" s="24">
        <f t="shared" ref="L723:L729" si="147">F723*K723</f>
        <v>4.0000000000000002E-4</v>
      </c>
      <c r="M723" s="25" t="s">
        <v>8</v>
      </c>
      <c r="N723" s="24">
        <f t="shared" ref="N723:N729" si="148">IF(M723="5",I723,0)</f>
        <v>0</v>
      </c>
      <c r="Y723" s="24">
        <f t="shared" ref="Y723:Y729" si="149">IF(AC723=0,J723,0)</f>
        <v>0</v>
      </c>
      <c r="Z723" s="24">
        <f t="shared" ref="Z723:Z729" si="150">IF(AC723=15,J723,0)</f>
        <v>0</v>
      </c>
      <c r="AA723" s="24">
        <f t="shared" ref="AA723:AA729" si="151">IF(AC723=21,J723,0)</f>
        <v>0</v>
      </c>
      <c r="AC723" s="26">
        <v>21</v>
      </c>
      <c r="AD723" s="26">
        <f t="shared" ref="AD723:AD729" si="152">G723*0</f>
        <v>0</v>
      </c>
      <c r="AE723" s="26">
        <f t="shared" ref="AE723:AE729" si="153">G723*(1-0)</f>
        <v>0</v>
      </c>
      <c r="AL723" s="26">
        <f t="shared" ref="AL723:AL729" si="154">F723*AD723</f>
        <v>0</v>
      </c>
      <c r="AM723" s="26">
        <f t="shared" ref="AM723:AM729" si="155">F723*AE723</f>
        <v>0</v>
      </c>
      <c r="AN723" s="27" t="s">
        <v>1648</v>
      </c>
      <c r="AO723" s="27" t="s">
        <v>1659</v>
      </c>
      <c r="AP723" s="15" t="s">
        <v>1664</v>
      </c>
    </row>
    <row r="724" spans="1:42" x14ac:dyDescent="0.2">
      <c r="A724" s="23" t="s">
        <v>359</v>
      </c>
      <c r="B724" s="23" t="s">
        <v>1108</v>
      </c>
      <c r="C724" s="23" t="s">
        <v>1175</v>
      </c>
      <c r="D724" s="23" t="s">
        <v>1291</v>
      </c>
      <c r="E724" s="23" t="s">
        <v>1604</v>
      </c>
      <c r="F724" s="24">
        <v>1</v>
      </c>
      <c r="G724" s="24">
        <v>0</v>
      </c>
      <c r="H724" s="24">
        <f t="shared" si="144"/>
        <v>0</v>
      </c>
      <c r="I724" s="24">
        <f t="shared" si="145"/>
        <v>0</v>
      </c>
      <c r="J724" s="24">
        <f t="shared" si="146"/>
        <v>0</v>
      </c>
      <c r="K724" s="24">
        <v>4.0000000000000002E-4</v>
      </c>
      <c r="L724" s="24">
        <f t="shared" si="147"/>
        <v>4.0000000000000002E-4</v>
      </c>
      <c r="M724" s="25" t="s">
        <v>8</v>
      </c>
      <c r="N724" s="24">
        <f t="shared" si="148"/>
        <v>0</v>
      </c>
      <c r="Y724" s="24">
        <f t="shared" si="149"/>
        <v>0</v>
      </c>
      <c r="Z724" s="24">
        <f t="shared" si="150"/>
        <v>0</v>
      </c>
      <c r="AA724" s="24">
        <f t="shared" si="151"/>
        <v>0</v>
      </c>
      <c r="AC724" s="26">
        <v>21</v>
      </c>
      <c r="AD724" s="26">
        <f t="shared" si="152"/>
        <v>0</v>
      </c>
      <c r="AE724" s="26">
        <f t="shared" si="153"/>
        <v>0</v>
      </c>
      <c r="AL724" s="26">
        <f t="shared" si="154"/>
        <v>0</v>
      </c>
      <c r="AM724" s="26">
        <f t="shared" si="155"/>
        <v>0</v>
      </c>
      <c r="AN724" s="27" t="s">
        <v>1648</v>
      </c>
      <c r="AO724" s="27" t="s">
        <v>1659</v>
      </c>
      <c r="AP724" s="15" t="s">
        <v>1664</v>
      </c>
    </row>
    <row r="725" spans="1:42" x14ac:dyDescent="0.2">
      <c r="A725" s="23" t="s">
        <v>360</v>
      </c>
      <c r="B725" s="23" t="s">
        <v>1108</v>
      </c>
      <c r="C725" s="23" t="s">
        <v>1176</v>
      </c>
      <c r="D725" s="23" t="s">
        <v>1292</v>
      </c>
      <c r="E725" s="23" t="s">
        <v>1604</v>
      </c>
      <c r="F725" s="24">
        <v>1</v>
      </c>
      <c r="G725" s="24">
        <v>0</v>
      </c>
      <c r="H725" s="24">
        <f t="shared" si="144"/>
        <v>0</v>
      </c>
      <c r="I725" s="24">
        <f t="shared" si="145"/>
        <v>0</v>
      </c>
      <c r="J725" s="24">
        <f t="shared" si="146"/>
        <v>0</v>
      </c>
      <c r="K725" s="24">
        <v>3.0000000000000001E-3</v>
      </c>
      <c r="L725" s="24">
        <f t="shared" si="147"/>
        <v>3.0000000000000001E-3</v>
      </c>
      <c r="M725" s="25" t="s">
        <v>8</v>
      </c>
      <c r="N725" s="24">
        <f t="shared" si="148"/>
        <v>0</v>
      </c>
      <c r="Y725" s="24">
        <f t="shared" si="149"/>
        <v>0</v>
      </c>
      <c r="Z725" s="24">
        <f t="shared" si="150"/>
        <v>0</v>
      </c>
      <c r="AA725" s="24">
        <f t="shared" si="151"/>
        <v>0</v>
      </c>
      <c r="AC725" s="26">
        <v>21</v>
      </c>
      <c r="AD725" s="26">
        <f t="shared" si="152"/>
        <v>0</v>
      </c>
      <c r="AE725" s="26">
        <f t="shared" si="153"/>
        <v>0</v>
      </c>
      <c r="AL725" s="26">
        <f t="shared" si="154"/>
        <v>0</v>
      </c>
      <c r="AM725" s="26">
        <f t="shared" si="155"/>
        <v>0</v>
      </c>
      <c r="AN725" s="27" t="s">
        <v>1648</v>
      </c>
      <c r="AO725" s="27" t="s">
        <v>1659</v>
      </c>
      <c r="AP725" s="15" t="s">
        <v>1664</v>
      </c>
    </row>
    <row r="726" spans="1:42" x14ac:dyDescent="0.2">
      <c r="A726" s="23" t="s">
        <v>361</v>
      </c>
      <c r="B726" s="23" t="s">
        <v>1108</v>
      </c>
      <c r="C726" s="23" t="s">
        <v>1177</v>
      </c>
      <c r="D726" s="23" t="s">
        <v>1293</v>
      </c>
      <c r="E726" s="23" t="s">
        <v>1604</v>
      </c>
      <c r="F726" s="24">
        <v>1</v>
      </c>
      <c r="G726" s="24">
        <v>0</v>
      </c>
      <c r="H726" s="24">
        <f t="shared" si="144"/>
        <v>0</v>
      </c>
      <c r="I726" s="24">
        <f t="shared" si="145"/>
        <v>0</v>
      </c>
      <c r="J726" s="24">
        <f t="shared" si="146"/>
        <v>0</v>
      </c>
      <c r="K726" s="24">
        <v>5.0000000000000001E-4</v>
      </c>
      <c r="L726" s="24">
        <f t="shared" si="147"/>
        <v>5.0000000000000001E-4</v>
      </c>
      <c r="M726" s="25" t="s">
        <v>8</v>
      </c>
      <c r="N726" s="24">
        <f t="shared" si="148"/>
        <v>0</v>
      </c>
      <c r="Y726" s="24">
        <f t="shared" si="149"/>
        <v>0</v>
      </c>
      <c r="Z726" s="24">
        <f t="shared" si="150"/>
        <v>0</v>
      </c>
      <c r="AA726" s="24">
        <f t="shared" si="151"/>
        <v>0</v>
      </c>
      <c r="AC726" s="26">
        <v>21</v>
      </c>
      <c r="AD726" s="26">
        <f t="shared" si="152"/>
        <v>0</v>
      </c>
      <c r="AE726" s="26">
        <f t="shared" si="153"/>
        <v>0</v>
      </c>
      <c r="AL726" s="26">
        <f t="shared" si="154"/>
        <v>0</v>
      </c>
      <c r="AM726" s="26">
        <f t="shared" si="155"/>
        <v>0</v>
      </c>
      <c r="AN726" s="27" t="s">
        <v>1648</v>
      </c>
      <c r="AO726" s="27" t="s">
        <v>1659</v>
      </c>
      <c r="AP726" s="15" t="s">
        <v>1664</v>
      </c>
    </row>
    <row r="727" spans="1:42" x14ac:dyDescent="0.2">
      <c r="A727" s="23" t="s">
        <v>362</v>
      </c>
      <c r="B727" s="23" t="s">
        <v>1108</v>
      </c>
      <c r="C727" s="23" t="s">
        <v>1179</v>
      </c>
      <c r="D727" s="23" t="s">
        <v>1295</v>
      </c>
      <c r="E727" s="23" t="s">
        <v>1600</v>
      </c>
      <c r="F727" s="24">
        <v>2.7</v>
      </c>
      <c r="G727" s="24">
        <v>0</v>
      </c>
      <c r="H727" s="24">
        <f t="shared" si="144"/>
        <v>0</v>
      </c>
      <c r="I727" s="24">
        <f t="shared" si="145"/>
        <v>0</v>
      </c>
      <c r="J727" s="24">
        <f t="shared" si="146"/>
        <v>0</v>
      </c>
      <c r="K727" s="24">
        <v>0.02</v>
      </c>
      <c r="L727" s="24">
        <f t="shared" si="147"/>
        <v>5.4000000000000006E-2</v>
      </c>
      <c r="M727" s="25" t="s">
        <v>7</v>
      </c>
      <c r="N727" s="24">
        <f t="shared" si="148"/>
        <v>0</v>
      </c>
      <c r="Y727" s="24">
        <f t="shared" si="149"/>
        <v>0</v>
      </c>
      <c r="Z727" s="24">
        <f t="shared" si="150"/>
        <v>0</v>
      </c>
      <c r="AA727" s="24">
        <f t="shared" si="151"/>
        <v>0</v>
      </c>
      <c r="AC727" s="26">
        <v>21</v>
      </c>
      <c r="AD727" s="26">
        <f t="shared" si="152"/>
        <v>0</v>
      </c>
      <c r="AE727" s="26">
        <f t="shared" si="153"/>
        <v>0</v>
      </c>
      <c r="AL727" s="26">
        <f t="shared" si="154"/>
        <v>0</v>
      </c>
      <c r="AM727" s="26">
        <f t="shared" si="155"/>
        <v>0</v>
      </c>
      <c r="AN727" s="27" t="s">
        <v>1648</v>
      </c>
      <c r="AO727" s="27" t="s">
        <v>1659</v>
      </c>
      <c r="AP727" s="15" t="s">
        <v>1664</v>
      </c>
    </row>
    <row r="728" spans="1:42" x14ac:dyDescent="0.2">
      <c r="A728" s="23" t="s">
        <v>363</v>
      </c>
      <c r="B728" s="23" t="s">
        <v>1108</v>
      </c>
      <c r="C728" s="23" t="s">
        <v>1178</v>
      </c>
      <c r="D728" s="23" t="s">
        <v>1294</v>
      </c>
      <c r="E728" s="23" t="s">
        <v>1601</v>
      </c>
      <c r="F728" s="24">
        <v>1.1000000000000001</v>
      </c>
      <c r="G728" s="24">
        <v>0</v>
      </c>
      <c r="H728" s="24">
        <f t="shared" si="144"/>
        <v>0</v>
      </c>
      <c r="I728" s="24">
        <f t="shared" si="145"/>
        <v>0</v>
      </c>
      <c r="J728" s="24">
        <f t="shared" si="146"/>
        <v>0</v>
      </c>
      <c r="K728" s="24">
        <v>9.4000000000000004E-3</v>
      </c>
      <c r="L728" s="24">
        <f t="shared" si="147"/>
        <v>1.0340000000000002E-2</v>
      </c>
      <c r="M728" s="25" t="s">
        <v>8</v>
      </c>
      <c r="N728" s="24">
        <f t="shared" si="148"/>
        <v>0</v>
      </c>
      <c r="Y728" s="24">
        <f t="shared" si="149"/>
        <v>0</v>
      </c>
      <c r="Z728" s="24">
        <f t="shared" si="150"/>
        <v>0</v>
      </c>
      <c r="AA728" s="24">
        <f t="shared" si="151"/>
        <v>0</v>
      </c>
      <c r="AC728" s="26">
        <v>21</v>
      </c>
      <c r="AD728" s="26">
        <f t="shared" si="152"/>
        <v>0</v>
      </c>
      <c r="AE728" s="26">
        <f t="shared" si="153"/>
        <v>0</v>
      </c>
      <c r="AL728" s="26">
        <f t="shared" si="154"/>
        <v>0</v>
      </c>
      <c r="AM728" s="26">
        <f t="shared" si="155"/>
        <v>0</v>
      </c>
      <c r="AN728" s="27" t="s">
        <v>1648</v>
      </c>
      <c r="AO728" s="27" t="s">
        <v>1659</v>
      </c>
      <c r="AP728" s="15" t="s">
        <v>1664</v>
      </c>
    </row>
    <row r="729" spans="1:42" x14ac:dyDescent="0.2">
      <c r="A729" s="23" t="s">
        <v>364</v>
      </c>
      <c r="B729" s="23" t="s">
        <v>1108</v>
      </c>
      <c r="C729" s="23" t="s">
        <v>1180</v>
      </c>
      <c r="D729" s="23" t="s">
        <v>1296</v>
      </c>
      <c r="E729" s="23" t="s">
        <v>1604</v>
      </c>
      <c r="F729" s="24">
        <v>1</v>
      </c>
      <c r="G729" s="24">
        <v>0</v>
      </c>
      <c r="H729" s="24">
        <f t="shared" si="144"/>
        <v>0</v>
      </c>
      <c r="I729" s="24">
        <f t="shared" si="145"/>
        <v>0</v>
      </c>
      <c r="J729" s="24">
        <f t="shared" si="146"/>
        <v>0</v>
      </c>
      <c r="K729" s="24">
        <v>7.0000000000000001E-3</v>
      </c>
      <c r="L729" s="24">
        <f t="shared" si="147"/>
        <v>7.0000000000000001E-3</v>
      </c>
      <c r="M729" s="25" t="s">
        <v>8</v>
      </c>
      <c r="N729" s="24">
        <f t="shared" si="148"/>
        <v>0</v>
      </c>
      <c r="Y729" s="24">
        <f t="shared" si="149"/>
        <v>0</v>
      </c>
      <c r="Z729" s="24">
        <f t="shared" si="150"/>
        <v>0</v>
      </c>
      <c r="AA729" s="24">
        <f t="shared" si="151"/>
        <v>0</v>
      </c>
      <c r="AC729" s="26">
        <v>21</v>
      </c>
      <c r="AD729" s="26">
        <f t="shared" si="152"/>
        <v>0</v>
      </c>
      <c r="AE729" s="26">
        <f t="shared" si="153"/>
        <v>0</v>
      </c>
      <c r="AL729" s="26">
        <f t="shared" si="154"/>
        <v>0</v>
      </c>
      <c r="AM729" s="26">
        <f t="shared" si="155"/>
        <v>0</v>
      </c>
      <c r="AN729" s="27" t="s">
        <v>1648</v>
      </c>
      <c r="AO729" s="27" t="s">
        <v>1659</v>
      </c>
      <c r="AP729" s="15" t="s">
        <v>1664</v>
      </c>
    </row>
    <row r="730" spans="1:42" x14ac:dyDescent="0.2">
      <c r="A730" s="20"/>
      <c r="B730" s="21" t="s">
        <v>1108</v>
      </c>
      <c r="C730" s="21" t="s">
        <v>99</v>
      </c>
      <c r="D730" s="42" t="s">
        <v>1297</v>
      </c>
      <c r="E730" s="43"/>
      <c r="F730" s="43"/>
      <c r="G730" s="43"/>
      <c r="H730" s="22">
        <f>SUM(H731:H737)</f>
        <v>0</v>
      </c>
      <c r="I730" s="22">
        <f>SUM(I731:I737)</f>
        <v>0</v>
      </c>
      <c r="J730" s="22">
        <f>H730+I730</f>
        <v>0</v>
      </c>
      <c r="K730" s="15"/>
      <c r="L730" s="22">
        <f>SUM(L731:L737)</f>
        <v>1.0522800000000001</v>
      </c>
      <c r="O730" s="22">
        <f>IF(P730="PR",J730,SUM(N731:N737))</f>
        <v>0</v>
      </c>
      <c r="P730" s="15" t="s">
        <v>1626</v>
      </c>
      <c r="Q730" s="22">
        <f>IF(P730="HS",H730,0)</f>
        <v>0</v>
      </c>
      <c r="R730" s="22">
        <f>IF(P730="HS",I730-O730,0)</f>
        <v>0</v>
      </c>
      <c r="S730" s="22">
        <f>IF(P730="PS",H730,0)</f>
        <v>0</v>
      </c>
      <c r="T730" s="22">
        <f>IF(P730="PS",I730-O730,0)</f>
        <v>0</v>
      </c>
      <c r="U730" s="22">
        <f>IF(P730="MP",H730,0)</f>
        <v>0</v>
      </c>
      <c r="V730" s="22">
        <f>IF(P730="MP",I730-O730,0)</f>
        <v>0</v>
      </c>
      <c r="W730" s="22">
        <f>IF(P730="OM",H730,0)</f>
        <v>0</v>
      </c>
      <c r="X730" s="15" t="s">
        <v>1108</v>
      </c>
      <c r="AH730" s="22">
        <f>SUM(Y731:Y737)</f>
        <v>0</v>
      </c>
      <c r="AI730" s="22">
        <f>SUM(Z731:Z737)</f>
        <v>0</v>
      </c>
      <c r="AJ730" s="22">
        <f>SUM(AA731:AA737)</f>
        <v>0</v>
      </c>
    </row>
    <row r="731" spans="1:42" x14ac:dyDescent="0.2">
      <c r="A731" s="23" t="s">
        <v>365</v>
      </c>
      <c r="B731" s="23" t="s">
        <v>1108</v>
      </c>
      <c r="C731" s="23" t="s">
        <v>1200</v>
      </c>
      <c r="D731" s="23" t="s">
        <v>1298</v>
      </c>
      <c r="E731" s="23" t="s">
        <v>1601</v>
      </c>
      <c r="F731" s="24">
        <v>1.1000000000000001</v>
      </c>
      <c r="G731" s="24">
        <v>0</v>
      </c>
      <c r="H731" s="24">
        <f t="shared" ref="H731:H737" si="156">ROUND(F731*AD731,2)</f>
        <v>0</v>
      </c>
      <c r="I731" s="24">
        <f t="shared" ref="I731:I737" si="157">J731-H731</f>
        <v>0</v>
      </c>
      <c r="J731" s="24">
        <f t="shared" ref="J731:J737" si="158">ROUND(F731*G731,2)</f>
        <v>0</v>
      </c>
      <c r="K731" s="24">
        <v>3.9600000000000003E-2</v>
      </c>
      <c r="L731" s="24">
        <f t="shared" ref="L731:L737" si="159">F731*K731</f>
        <v>4.3560000000000008E-2</v>
      </c>
      <c r="M731" s="25" t="s">
        <v>7</v>
      </c>
      <c r="N731" s="24">
        <f t="shared" ref="N731:N737" si="160">IF(M731="5",I731,0)</f>
        <v>0</v>
      </c>
      <c r="Y731" s="24">
        <f t="shared" ref="Y731:Y737" si="161">IF(AC731=0,J731,0)</f>
        <v>0</v>
      </c>
      <c r="Z731" s="24">
        <f t="shared" ref="Z731:Z737" si="162">IF(AC731=15,J731,0)</f>
        <v>0</v>
      </c>
      <c r="AA731" s="24">
        <f t="shared" ref="AA731:AA737" si="163">IF(AC731=21,J731,0)</f>
        <v>0</v>
      </c>
      <c r="AC731" s="26">
        <v>21</v>
      </c>
      <c r="AD731" s="26">
        <f t="shared" ref="AD731:AD737" si="164">G731*0</f>
        <v>0</v>
      </c>
      <c r="AE731" s="26">
        <f t="shared" ref="AE731:AE737" si="165">G731*(1-0)</f>
        <v>0</v>
      </c>
      <c r="AL731" s="26">
        <f t="shared" ref="AL731:AL737" si="166">F731*AD731</f>
        <v>0</v>
      </c>
      <c r="AM731" s="26">
        <f t="shared" ref="AM731:AM737" si="167">F731*AE731</f>
        <v>0</v>
      </c>
      <c r="AN731" s="27" t="s">
        <v>1649</v>
      </c>
      <c r="AO731" s="27" t="s">
        <v>1659</v>
      </c>
      <c r="AP731" s="15" t="s">
        <v>1664</v>
      </c>
    </row>
    <row r="732" spans="1:42" x14ac:dyDescent="0.2">
      <c r="A732" s="23" t="s">
        <v>366</v>
      </c>
      <c r="B732" s="23" t="s">
        <v>1108</v>
      </c>
      <c r="C732" s="23" t="s">
        <v>1182</v>
      </c>
      <c r="D732" s="23" t="s">
        <v>1299</v>
      </c>
      <c r="E732" s="23" t="s">
        <v>1604</v>
      </c>
      <c r="F732" s="24">
        <v>1</v>
      </c>
      <c r="G732" s="24">
        <v>0</v>
      </c>
      <c r="H732" s="24">
        <f t="shared" si="156"/>
        <v>0</v>
      </c>
      <c r="I732" s="24">
        <f t="shared" si="157"/>
        <v>0</v>
      </c>
      <c r="J732" s="24">
        <f t="shared" si="158"/>
        <v>0</v>
      </c>
      <c r="K732" s="24">
        <v>5.1999999999999995E-4</v>
      </c>
      <c r="L732" s="24">
        <f t="shared" si="159"/>
        <v>5.1999999999999995E-4</v>
      </c>
      <c r="M732" s="25" t="s">
        <v>7</v>
      </c>
      <c r="N732" s="24">
        <f t="shared" si="160"/>
        <v>0</v>
      </c>
      <c r="Y732" s="24">
        <f t="shared" si="161"/>
        <v>0</v>
      </c>
      <c r="Z732" s="24">
        <f t="shared" si="162"/>
        <v>0</v>
      </c>
      <c r="AA732" s="24">
        <f t="shared" si="163"/>
        <v>0</v>
      </c>
      <c r="AC732" s="26">
        <v>21</v>
      </c>
      <c r="AD732" s="26">
        <f t="shared" si="164"/>
        <v>0</v>
      </c>
      <c r="AE732" s="26">
        <f t="shared" si="165"/>
        <v>0</v>
      </c>
      <c r="AL732" s="26">
        <f t="shared" si="166"/>
        <v>0</v>
      </c>
      <c r="AM732" s="26">
        <f t="shared" si="167"/>
        <v>0</v>
      </c>
      <c r="AN732" s="27" t="s">
        <v>1649</v>
      </c>
      <c r="AO732" s="27" t="s">
        <v>1659</v>
      </c>
      <c r="AP732" s="15" t="s">
        <v>1664</v>
      </c>
    </row>
    <row r="733" spans="1:42" x14ac:dyDescent="0.2">
      <c r="A733" s="23" t="s">
        <v>367</v>
      </c>
      <c r="B733" s="23" t="s">
        <v>1108</v>
      </c>
      <c r="C733" s="23" t="s">
        <v>1183</v>
      </c>
      <c r="D733" s="23" t="s">
        <v>1300</v>
      </c>
      <c r="E733" s="23" t="s">
        <v>1604</v>
      </c>
      <c r="F733" s="24">
        <v>1</v>
      </c>
      <c r="G733" s="24">
        <v>0</v>
      </c>
      <c r="H733" s="24">
        <f t="shared" si="156"/>
        <v>0</v>
      </c>
      <c r="I733" s="24">
        <f t="shared" si="157"/>
        <v>0</v>
      </c>
      <c r="J733" s="24">
        <f t="shared" si="158"/>
        <v>0</v>
      </c>
      <c r="K733" s="24">
        <v>2.2499999999999998E-3</v>
      </c>
      <c r="L733" s="24">
        <f t="shared" si="159"/>
        <v>2.2499999999999998E-3</v>
      </c>
      <c r="M733" s="25" t="s">
        <v>7</v>
      </c>
      <c r="N733" s="24">
        <f t="shared" si="160"/>
        <v>0</v>
      </c>
      <c r="Y733" s="24">
        <f t="shared" si="161"/>
        <v>0</v>
      </c>
      <c r="Z733" s="24">
        <f t="shared" si="162"/>
        <v>0</v>
      </c>
      <c r="AA733" s="24">
        <f t="shared" si="163"/>
        <v>0</v>
      </c>
      <c r="AC733" s="26">
        <v>21</v>
      </c>
      <c r="AD733" s="26">
        <f t="shared" si="164"/>
        <v>0</v>
      </c>
      <c r="AE733" s="26">
        <f t="shared" si="165"/>
        <v>0</v>
      </c>
      <c r="AL733" s="26">
        <f t="shared" si="166"/>
        <v>0</v>
      </c>
      <c r="AM733" s="26">
        <f t="shared" si="167"/>
        <v>0</v>
      </c>
      <c r="AN733" s="27" t="s">
        <v>1649</v>
      </c>
      <c r="AO733" s="27" t="s">
        <v>1659</v>
      </c>
      <c r="AP733" s="15" t="s">
        <v>1664</v>
      </c>
    </row>
    <row r="734" spans="1:42" x14ac:dyDescent="0.2">
      <c r="A734" s="23" t="s">
        <v>368</v>
      </c>
      <c r="B734" s="23" t="s">
        <v>1108</v>
      </c>
      <c r="C734" s="23" t="s">
        <v>1184</v>
      </c>
      <c r="D734" s="23" t="s">
        <v>1301</v>
      </c>
      <c r="E734" s="23" t="s">
        <v>1604</v>
      </c>
      <c r="F734" s="24">
        <v>1</v>
      </c>
      <c r="G734" s="24">
        <v>0</v>
      </c>
      <c r="H734" s="24">
        <f t="shared" si="156"/>
        <v>0</v>
      </c>
      <c r="I734" s="24">
        <f t="shared" si="157"/>
        <v>0</v>
      </c>
      <c r="J734" s="24">
        <f t="shared" si="158"/>
        <v>0</v>
      </c>
      <c r="K734" s="24">
        <v>1.933E-2</v>
      </c>
      <c r="L734" s="24">
        <f t="shared" si="159"/>
        <v>1.933E-2</v>
      </c>
      <c r="M734" s="25" t="s">
        <v>7</v>
      </c>
      <c r="N734" s="24">
        <f t="shared" si="160"/>
        <v>0</v>
      </c>
      <c r="Y734" s="24">
        <f t="shared" si="161"/>
        <v>0</v>
      </c>
      <c r="Z734" s="24">
        <f t="shared" si="162"/>
        <v>0</v>
      </c>
      <c r="AA734" s="24">
        <f t="shared" si="163"/>
        <v>0</v>
      </c>
      <c r="AC734" s="26">
        <v>21</v>
      </c>
      <c r="AD734" s="26">
        <f t="shared" si="164"/>
        <v>0</v>
      </c>
      <c r="AE734" s="26">
        <f t="shared" si="165"/>
        <v>0</v>
      </c>
      <c r="AL734" s="26">
        <f t="shared" si="166"/>
        <v>0</v>
      </c>
      <c r="AM734" s="26">
        <f t="shared" si="167"/>
        <v>0</v>
      </c>
      <c r="AN734" s="27" t="s">
        <v>1649</v>
      </c>
      <c r="AO734" s="27" t="s">
        <v>1659</v>
      </c>
      <c r="AP734" s="15" t="s">
        <v>1664</v>
      </c>
    </row>
    <row r="735" spans="1:42" x14ac:dyDescent="0.2">
      <c r="A735" s="23" t="s">
        <v>369</v>
      </c>
      <c r="B735" s="23" t="s">
        <v>1108</v>
      </c>
      <c r="C735" s="23" t="s">
        <v>1185</v>
      </c>
      <c r="D735" s="23" t="s">
        <v>1302</v>
      </c>
      <c r="E735" s="23" t="s">
        <v>1604</v>
      </c>
      <c r="F735" s="24">
        <v>1</v>
      </c>
      <c r="G735" s="24">
        <v>0</v>
      </c>
      <c r="H735" s="24">
        <f t="shared" si="156"/>
        <v>0</v>
      </c>
      <c r="I735" s="24">
        <f t="shared" si="157"/>
        <v>0</v>
      </c>
      <c r="J735" s="24">
        <f t="shared" si="158"/>
        <v>0</v>
      </c>
      <c r="K735" s="24">
        <v>1.56E-3</v>
      </c>
      <c r="L735" s="24">
        <f t="shared" si="159"/>
        <v>1.56E-3</v>
      </c>
      <c r="M735" s="25" t="s">
        <v>7</v>
      </c>
      <c r="N735" s="24">
        <f t="shared" si="160"/>
        <v>0</v>
      </c>
      <c r="Y735" s="24">
        <f t="shared" si="161"/>
        <v>0</v>
      </c>
      <c r="Z735" s="24">
        <f t="shared" si="162"/>
        <v>0</v>
      </c>
      <c r="AA735" s="24">
        <f t="shared" si="163"/>
        <v>0</v>
      </c>
      <c r="AC735" s="26">
        <v>21</v>
      </c>
      <c r="AD735" s="26">
        <f t="shared" si="164"/>
        <v>0</v>
      </c>
      <c r="AE735" s="26">
        <f t="shared" si="165"/>
        <v>0</v>
      </c>
      <c r="AL735" s="26">
        <f t="shared" si="166"/>
        <v>0</v>
      </c>
      <c r="AM735" s="26">
        <f t="shared" si="167"/>
        <v>0</v>
      </c>
      <c r="AN735" s="27" t="s">
        <v>1649</v>
      </c>
      <c r="AO735" s="27" t="s">
        <v>1659</v>
      </c>
      <c r="AP735" s="15" t="s">
        <v>1664</v>
      </c>
    </row>
    <row r="736" spans="1:42" x14ac:dyDescent="0.2">
      <c r="A736" s="23" t="s">
        <v>370</v>
      </c>
      <c r="B736" s="23" t="s">
        <v>1108</v>
      </c>
      <c r="C736" s="23" t="s">
        <v>1186</v>
      </c>
      <c r="D736" s="23" t="s">
        <v>1303</v>
      </c>
      <c r="E736" s="23" t="s">
        <v>1604</v>
      </c>
      <c r="F736" s="24">
        <v>1</v>
      </c>
      <c r="G736" s="24">
        <v>0</v>
      </c>
      <c r="H736" s="24">
        <f t="shared" si="156"/>
        <v>0</v>
      </c>
      <c r="I736" s="24">
        <f t="shared" si="157"/>
        <v>0</v>
      </c>
      <c r="J736" s="24">
        <f t="shared" si="158"/>
        <v>0</v>
      </c>
      <c r="K736" s="24">
        <v>1.9460000000000002E-2</v>
      </c>
      <c r="L736" s="24">
        <f t="shared" si="159"/>
        <v>1.9460000000000002E-2</v>
      </c>
      <c r="M736" s="25" t="s">
        <v>7</v>
      </c>
      <c r="N736" s="24">
        <f t="shared" si="160"/>
        <v>0</v>
      </c>
      <c r="Y736" s="24">
        <f t="shared" si="161"/>
        <v>0</v>
      </c>
      <c r="Z736" s="24">
        <f t="shared" si="162"/>
        <v>0</v>
      </c>
      <c r="AA736" s="24">
        <f t="shared" si="163"/>
        <v>0</v>
      </c>
      <c r="AC736" s="26">
        <v>21</v>
      </c>
      <c r="AD736" s="26">
        <f t="shared" si="164"/>
        <v>0</v>
      </c>
      <c r="AE736" s="26">
        <f t="shared" si="165"/>
        <v>0</v>
      </c>
      <c r="AL736" s="26">
        <f t="shared" si="166"/>
        <v>0</v>
      </c>
      <c r="AM736" s="26">
        <f t="shared" si="167"/>
        <v>0</v>
      </c>
      <c r="AN736" s="27" t="s">
        <v>1649</v>
      </c>
      <c r="AO736" s="27" t="s">
        <v>1659</v>
      </c>
      <c r="AP736" s="15" t="s">
        <v>1664</v>
      </c>
    </row>
    <row r="737" spans="1:42" x14ac:dyDescent="0.2">
      <c r="A737" s="23" t="s">
        <v>371</v>
      </c>
      <c r="B737" s="23" t="s">
        <v>1108</v>
      </c>
      <c r="C737" s="23" t="s">
        <v>1187</v>
      </c>
      <c r="D737" s="23" t="s">
        <v>1304</v>
      </c>
      <c r="E737" s="23" t="s">
        <v>1600</v>
      </c>
      <c r="F737" s="24">
        <v>14.2</v>
      </c>
      <c r="G737" s="24">
        <v>0</v>
      </c>
      <c r="H737" s="24">
        <f t="shared" si="156"/>
        <v>0</v>
      </c>
      <c r="I737" s="24">
        <f t="shared" si="157"/>
        <v>0</v>
      </c>
      <c r="J737" s="24">
        <f t="shared" si="158"/>
        <v>0</v>
      </c>
      <c r="K737" s="24">
        <v>6.8000000000000005E-2</v>
      </c>
      <c r="L737" s="24">
        <f t="shared" si="159"/>
        <v>0.96560000000000001</v>
      </c>
      <c r="M737" s="25" t="s">
        <v>7</v>
      </c>
      <c r="N737" s="24">
        <f t="shared" si="160"/>
        <v>0</v>
      </c>
      <c r="Y737" s="24">
        <f t="shared" si="161"/>
        <v>0</v>
      </c>
      <c r="Z737" s="24">
        <f t="shared" si="162"/>
        <v>0</v>
      </c>
      <c r="AA737" s="24">
        <f t="shared" si="163"/>
        <v>0</v>
      </c>
      <c r="AC737" s="26">
        <v>21</v>
      </c>
      <c r="AD737" s="26">
        <f t="shared" si="164"/>
        <v>0</v>
      </c>
      <c r="AE737" s="26">
        <f t="shared" si="165"/>
        <v>0</v>
      </c>
      <c r="AL737" s="26">
        <f t="shared" si="166"/>
        <v>0</v>
      </c>
      <c r="AM737" s="26">
        <f t="shared" si="167"/>
        <v>0</v>
      </c>
      <c r="AN737" s="27" t="s">
        <v>1649</v>
      </c>
      <c r="AO737" s="27" t="s">
        <v>1659</v>
      </c>
      <c r="AP737" s="15" t="s">
        <v>1664</v>
      </c>
    </row>
    <row r="738" spans="1:42" x14ac:dyDescent="0.2">
      <c r="A738" s="20"/>
      <c r="B738" s="21" t="s">
        <v>1108</v>
      </c>
      <c r="C738" s="21" t="s">
        <v>1188</v>
      </c>
      <c r="D738" s="42" t="s">
        <v>1305</v>
      </c>
      <c r="E738" s="43"/>
      <c r="F738" s="43"/>
      <c r="G738" s="43"/>
      <c r="H738" s="22">
        <f>SUM(H739:H739)</f>
        <v>0</v>
      </c>
      <c r="I738" s="22">
        <f>SUM(I739:I739)</f>
        <v>0</v>
      </c>
      <c r="J738" s="22">
        <f>H738+I738</f>
        <v>0</v>
      </c>
      <c r="K738" s="15"/>
      <c r="L738" s="22">
        <f>SUM(L739:L739)</f>
        <v>0</v>
      </c>
      <c r="O738" s="22">
        <f>IF(P738="PR",J738,SUM(N739:N739))</f>
        <v>0</v>
      </c>
      <c r="P738" s="15" t="s">
        <v>1628</v>
      </c>
      <c r="Q738" s="22">
        <f>IF(P738="HS",H738,0)</f>
        <v>0</v>
      </c>
      <c r="R738" s="22">
        <f>IF(P738="HS",I738-O738,0)</f>
        <v>0</v>
      </c>
      <c r="S738" s="22">
        <f>IF(P738="PS",H738,0)</f>
        <v>0</v>
      </c>
      <c r="T738" s="22">
        <f>IF(P738="PS",I738-O738,0)</f>
        <v>0</v>
      </c>
      <c r="U738" s="22">
        <f>IF(P738="MP",H738,0)</f>
        <v>0</v>
      </c>
      <c r="V738" s="22">
        <f>IF(P738="MP",I738-O738,0)</f>
        <v>0</v>
      </c>
      <c r="W738" s="22">
        <f>IF(P738="OM",H738,0)</f>
        <v>0</v>
      </c>
      <c r="X738" s="15" t="s">
        <v>1108</v>
      </c>
      <c r="AH738" s="22">
        <f>SUM(Y739:Y739)</f>
        <v>0</v>
      </c>
      <c r="AI738" s="22">
        <f>SUM(Z739:Z739)</f>
        <v>0</v>
      </c>
      <c r="AJ738" s="22">
        <f>SUM(AA739:AA739)</f>
        <v>0</v>
      </c>
    </row>
    <row r="739" spans="1:42" x14ac:dyDescent="0.2">
      <c r="A739" s="23" t="s">
        <v>372</v>
      </c>
      <c r="B739" s="23" t="s">
        <v>1108</v>
      </c>
      <c r="C739" s="23" t="s">
        <v>1189</v>
      </c>
      <c r="D739" s="23" t="s">
        <v>1306</v>
      </c>
      <c r="E739" s="23" t="s">
        <v>1602</v>
      </c>
      <c r="F739" s="24">
        <v>0.66</v>
      </c>
      <c r="G739" s="24">
        <v>0</v>
      </c>
      <c r="H739" s="24">
        <f>ROUND(F739*AD739,2)</f>
        <v>0</v>
      </c>
      <c r="I739" s="24">
        <f>J739-H739</f>
        <v>0</v>
      </c>
      <c r="J739" s="24">
        <f>ROUND(F739*G739,2)</f>
        <v>0</v>
      </c>
      <c r="K739" s="24">
        <v>0</v>
      </c>
      <c r="L739" s="24">
        <f>F739*K739</f>
        <v>0</v>
      </c>
      <c r="M739" s="25" t="s">
        <v>10</v>
      </c>
      <c r="N739" s="24">
        <f>IF(M739="5",I739,0)</f>
        <v>0</v>
      </c>
      <c r="Y739" s="24">
        <f>IF(AC739=0,J739,0)</f>
        <v>0</v>
      </c>
      <c r="Z739" s="24">
        <f>IF(AC739=15,J739,0)</f>
        <v>0</v>
      </c>
      <c r="AA739" s="24">
        <f>IF(AC739=21,J739,0)</f>
        <v>0</v>
      </c>
      <c r="AC739" s="26">
        <v>21</v>
      </c>
      <c r="AD739" s="26">
        <f>G739*0</f>
        <v>0</v>
      </c>
      <c r="AE739" s="26">
        <f>G739*(1-0)</f>
        <v>0</v>
      </c>
      <c r="AL739" s="26">
        <f>F739*AD739</f>
        <v>0</v>
      </c>
      <c r="AM739" s="26">
        <f>F739*AE739</f>
        <v>0</v>
      </c>
      <c r="AN739" s="27" t="s">
        <v>1650</v>
      </c>
      <c r="AO739" s="27" t="s">
        <v>1659</v>
      </c>
      <c r="AP739" s="15" t="s">
        <v>1664</v>
      </c>
    </row>
    <row r="740" spans="1:42" x14ac:dyDescent="0.2">
      <c r="D740" s="28" t="s">
        <v>1384</v>
      </c>
      <c r="F740" s="29">
        <v>0.66</v>
      </c>
    </row>
    <row r="741" spans="1:42" x14ac:dyDescent="0.2">
      <c r="A741" s="20"/>
      <c r="B741" s="21" t="s">
        <v>1108</v>
      </c>
      <c r="C741" s="21" t="s">
        <v>1190</v>
      </c>
      <c r="D741" s="42" t="s">
        <v>1308</v>
      </c>
      <c r="E741" s="43"/>
      <c r="F741" s="43"/>
      <c r="G741" s="43"/>
      <c r="H741" s="22">
        <f>SUM(H742:H742)</f>
        <v>0</v>
      </c>
      <c r="I741" s="22">
        <f>SUM(I742:I742)</f>
        <v>0</v>
      </c>
      <c r="J741" s="22">
        <f>H741+I741</f>
        <v>0</v>
      </c>
      <c r="K741" s="15"/>
      <c r="L741" s="22">
        <f>SUM(L742:L742)</f>
        <v>0</v>
      </c>
      <c r="O741" s="22">
        <f>IF(P741="PR",J741,SUM(N742:N742))</f>
        <v>0</v>
      </c>
      <c r="P741" s="15" t="s">
        <v>1629</v>
      </c>
      <c r="Q741" s="22">
        <f>IF(P741="HS",H741,0)</f>
        <v>0</v>
      </c>
      <c r="R741" s="22">
        <f>IF(P741="HS",I741-O741,0)</f>
        <v>0</v>
      </c>
      <c r="S741" s="22">
        <f>IF(P741="PS",H741,0)</f>
        <v>0</v>
      </c>
      <c r="T741" s="22">
        <f>IF(P741="PS",I741-O741,0)</f>
        <v>0</v>
      </c>
      <c r="U741" s="22">
        <f>IF(P741="MP",H741,0)</f>
        <v>0</v>
      </c>
      <c r="V741" s="22">
        <f>IF(P741="MP",I741-O741,0)</f>
        <v>0</v>
      </c>
      <c r="W741" s="22">
        <f>IF(P741="OM",H741,0)</f>
        <v>0</v>
      </c>
      <c r="X741" s="15" t="s">
        <v>1108</v>
      </c>
      <c r="AH741" s="22">
        <f>SUM(Y742:Y742)</f>
        <v>0</v>
      </c>
      <c r="AI741" s="22">
        <f>SUM(Z742:Z742)</f>
        <v>0</v>
      </c>
      <c r="AJ741" s="22">
        <f>SUM(AA742:AA742)</f>
        <v>0</v>
      </c>
    </row>
    <row r="742" spans="1:42" x14ac:dyDescent="0.2">
      <c r="A742" s="23" t="s">
        <v>373</v>
      </c>
      <c r="B742" s="23" t="s">
        <v>1108</v>
      </c>
      <c r="C742" s="23"/>
      <c r="D742" s="23" t="s">
        <v>1308</v>
      </c>
      <c r="E742" s="23"/>
      <c r="F742" s="24">
        <v>1</v>
      </c>
      <c r="G742" s="24">
        <v>0</v>
      </c>
      <c r="H742" s="24">
        <f>ROUND(F742*AD742,2)</f>
        <v>0</v>
      </c>
      <c r="I742" s="24">
        <f>J742-H742</f>
        <v>0</v>
      </c>
      <c r="J742" s="24">
        <f>ROUND(F742*G742,2)</f>
        <v>0</v>
      </c>
      <c r="K742" s="24">
        <v>0</v>
      </c>
      <c r="L742" s="24">
        <f>F742*K742</f>
        <v>0</v>
      </c>
      <c r="M742" s="25" t="s">
        <v>8</v>
      </c>
      <c r="N742" s="24">
        <f>IF(M742="5",I742,0)</f>
        <v>0</v>
      </c>
      <c r="Y742" s="24">
        <f>IF(AC742=0,J742,0)</f>
        <v>0</v>
      </c>
      <c r="Z742" s="24">
        <f>IF(AC742=15,J742,0)</f>
        <v>0</v>
      </c>
      <c r="AA742" s="24">
        <f>IF(AC742=21,J742,0)</f>
        <v>0</v>
      </c>
      <c r="AC742" s="26">
        <v>21</v>
      </c>
      <c r="AD742" s="26">
        <f>G742*0</f>
        <v>0</v>
      </c>
      <c r="AE742" s="26">
        <f>G742*(1-0)</f>
        <v>0</v>
      </c>
      <c r="AL742" s="26">
        <f>F742*AD742</f>
        <v>0</v>
      </c>
      <c r="AM742" s="26">
        <f>F742*AE742</f>
        <v>0</v>
      </c>
      <c r="AN742" s="27" t="s">
        <v>1651</v>
      </c>
      <c r="AO742" s="27" t="s">
        <v>1659</v>
      </c>
      <c r="AP742" s="15" t="s">
        <v>1664</v>
      </c>
    </row>
    <row r="743" spans="1:42" x14ac:dyDescent="0.2">
      <c r="A743" s="20"/>
      <c r="B743" s="21" t="s">
        <v>1108</v>
      </c>
      <c r="C743" s="21" t="s">
        <v>1191</v>
      </c>
      <c r="D743" s="42" t="s">
        <v>1309</v>
      </c>
      <c r="E743" s="43"/>
      <c r="F743" s="43"/>
      <c r="G743" s="43"/>
      <c r="H743" s="22">
        <f>SUM(H744:H749)</f>
        <v>0</v>
      </c>
      <c r="I743" s="22">
        <f>SUM(I744:I749)</f>
        <v>0</v>
      </c>
      <c r="J743" s="22">
        <f>H743+I743</f>
        <v>0</v>
      </c>
      <c r="K743" s="15"/>
      <c r="L743" s="22">
        <f>SUM(L744:L749)</f>
        <v>0</v>
      </c>
      <c r="O743" s="22">
        <f>IF(P743="PR",J743,SUM(N744:N749))</f>
        <v>0</v>
      </c>
      <c r="P743" s="15" t="s">
        <v>1628</v>
      </c>
      <c r="Q743" s="22">
        <f>IF(P743="HS",H743,0)</f>
        <v>0</v>
      </c>
      <c r="R743" s="22">
        <f>IF(P743="HS",I743-O743,0)</f>
        <v>0</v>
      </c>
      <c r="S743" s="22">
        <f>IF(P743="PS",H743,0)</f>
        <v>0</v>
      </c>
      <c r="T743" s="22">
        <f>IF(P743="PS",I743-O743,0)</f>
        <v>0</v>
      </c>
      <c r="U743" s="22">
        <f>IF(P743="MP",H743,0)</f>
        <v>0</v>
      </c>
      <c r="V743" s="22">
        <f>IF(P743="MP",I743-O743,0)</f>
        <v>0</v>
      </c>
      <c r="W743" s="22">
        <f>IF(P743="OM",H743,0)</f>
        <v>0</v>
      </c>
      <c r="X743" s="15" t="s">
        <v>1108</v>
      </c>
      <c r="AH743" s="22">
        <f>SUM(Y744:Y749)</f>
        <v>0</v>
      </c>
      <c r="AI743" s="22">
        <f>SUM(Z744:Z749)</f>
        <v>0</v>
      </c>
      <c r="AJ743" s="22">
        <f>SUM(AA744:AA749)</f>
        <v>0</v>
      </c>
    </row>
    <row r="744" spans="1:42" x14ac:dyDescent="0.2">
      <c r="A744" s="23" t="s">
        <v>374</v>
      </c>
      <c r="B744" s="23" t="s">
        <v>1108</v>
      </c>
      <c r="C744" s="23" t="s">
        <v>1192</v>
      </c>
      <c r="D744" s="23" t="s">
        <v>1310</v>
      </c>
      <c r="E744" s="23" t="s">
        <v>1602</v>
      </c>
      <c r="F744" s="24">
        <v>1.1299999999999999</v>
      </c>
      <c r="G744" s="24">
        <v>0</v>
      </c>
      <c r="H744" s="24">
        <f t="shared" ref="H744:H749" si="168">ROUND(F744*AD744,2)</f>
        <v>0</v>
      </c>
      <c r="I744" s="24">
        <f t="shared" ref="I744:I749" si="169">J744-H744</f>
        <v>0</v>
      </c>
      <c r="J744" s="24">
        <f t="shared" ref="J744:J749" si="170">ROUND(F744*G744,2)</f>
        <v>0</v>
      </c>
      <c r="K744" s="24">
        <v>0</v>
      </c>
      <c r="L744" s="24">
        <f t="shared" ref="L744:L749" si="171">F744*K744</f>
        <v>0</v>
      </c>
      <c r="M744" s="25" t="s">
        <v>10</v>
      </c>
      <c r="N744" s="24">
        <f t="shared" ref="N744:N749" si="172">IF(M744="5",I744,0)</f>
        <v>0</v>
      </c>
      <c r="Y744" s="24">
        <f t="shared" ref="Y744:Y749" si="173">IF(AC744=0,J744,0)</f>
        <v>0</v>
      </c>
      <c r="Z744" s="24">
        <f t="shared" ref="Z744:Z749" si="174">IF(AC744=15,J744,0)</f>
        <v>0</v>
      </c>
      <c r="AA744" s="24">
        <f t="shared" ref="AA744:AA749" si="175">IF(AC744=21,J744,0)</f>
        <v>0</v>
      </c>
      <c r="AC744" s="26">
        <v>21</v>
      </c>
      <c r="AD744" s="26">
        <f t="shared" ref="AD744:AD749" si="176">G744*0</f>
        <v>0</v>
      </c>
      <c r="AE744" s="26">
        <f t="shared" ref="AE744:AE749" si="177">G744*(1-0)</f>
        <v>0</v>
      </c>
      <c r="AL744" s="26">
        <f t="shared" ref="AL744:AL749" si="178">F744*AD744</f>
        <v>0</v>
      </c>
      <c r="AM744" s="26">
        <f t="shared" ref="AM744:AM749" si="179">F744*AE744</f>
        <v>0</v>
      </c>
      <c r="AN744" s="27" t="s">
        <v>1652</v>
      </c>
      <c r="AO744" s="27" t="s">
        <v>1659</v>
      </c>
      <c r="AP744" s="15" t="s">
        <v>1664</v>
      </c>
    </row>
    <row r="745" spans="1:42" x14ac:dyDescent="0.2">
      <c r="A745" s="23" t="s">
        <v>375</v>
      </c>
      <c r="B745" s="23" t="s">
        <v>1108</v>
      </c>
      <c r="C745" s="23" t="s">
        <v>1193</v>
      </c>
      <c r="D745" s="23" t="s">
        <v>1311</v>
      </c>
      <c r="E745" s="23" t="s">
        <v>1602</v>
      </c>
      <c r="F745" s="24">
        <v>1.1299999999999999</v>
      </c>
      <c r="G745" s="24">
        <v>0</v>
      </c>
      <c r="H745" s="24">
        <f t="shared" si="168"/>
        <v>0</v>
      </c>
      <c r="I745" s="24">
        <f t="shared" si="169"/>
        <v>0</v>
      </c>
      <c r="J745" s="24">
        <f t="shared" si="170"/>
        <v>0</v>
      </c>
      <c r="K745" s="24">
        <v>0</v>
      </c>
      <c r="L745" s="24">
        <f t="shared" si="171"/>
        <v>0</v>
      </c>
      <c r="M745" s="25" t="s">
        <v>10</v>
      </c>
      <c r="N745" s="24">
        <f t="shared" si="172"/>
        <v>0</v>
      </c>
      <c r="Y745" s="24">
        <f t="shared" si="173"/>
        <v>0</v>
      </c>
      <c r="Z745" s="24">
        <f t="shared" si="174"/>
        <v>0</v>
      </c>
      <c r="AA745" s="24">
        <f t="shared" si="175"/>
        <v>0</v>
      </c>
      <c r="AC745" s="26">
        <v>21</v>
      </c>
      <c r="AD745" s="26">
        <f t="shared" si="176"/>
        <v>0</v>
      </c>
      <c r="AE745" s="26">
        <f t="shared" si="177"/>
        <v>0</v>
      </c>
      <c r="AL745" s="26">
        <f t="shared" si="178"/>
        <v>0</v>
      </c>
      <c r="AM745" s="26">
        <f t="shared" si="179"/>
        <v>0</v>
      </c>
      <c r="AN745" s="27" t="s">
        <v>1652</v>
      </c>
      <c r="AO745" s="27" t="s">
        <v>1659</v>
      </c>
      <c r="AP745" s="15" t="s">
        <v>1664</v>
      </c>
    </row>
    <row r="746" spans="1:42" x14ac:dyDescent="0.2">
      <c r="A746" s="23" t="s">
        <v>376</v>
      </c>
      <c r="B746" s="23" t="s">
        <v>1108</v>
      </c>
      <c r="C746" s="23" t="s">
        <v>1194</v>
      </c>
      <c r="D746" s="23" t="s">
        <v>1312</v>
      </c>
      <c r="E746" s="23" t="s">
        <v>1602</v>
      </c>
      <c r="F746" s="24">
        <v>1.1299999999999999</v>
      </c>
      <c r="G746" s="24">
        <v>0</v>
      </c>
      <c r="H746" s="24">
        <f t="shared" si="168"/>
        <v>0</v>
      </c>
      <c r="I746" s="24">
        <f t="shared" si="169"/>
        <v>0</v>
      </c>
      <c r="J746" s="24">
        <f t="shared" si="170"/>
        <v>0</v>
      </c>
      <c r="K746" s="24">
        <v>0</v>
      </c>
      <c r="L746" s="24">
        <f t="shared" si="171"/>
        <v>0</v>
      </c>
      <c r="M746" s="25" t="s">
        <v>10</v>
      </c>
      <c r="N746" s="24">
        <f t="shared" si="172"/>
        <v>0</v>
      </c>
      <c r="Y746" s="24">
        <f t="shared" si="173"/>
        <v>0</v>
      </c>
      <c r="Z746" s="24">
        <f t="shared" si="174"/>
        <v>0</v>
      </c>
      <c r="AA746" s="24">
        <f t="shared" si="175"/>
        <v>0</v>
      </c>
      <c r="AC746" s="26">
        <v>21</v>
      </c>
      <c r="AD746" s="26">
        <f t="shared" si="176"/>
        <v>0</v>
      </c>
      <c r="AE746" s="26">
        <f t="shared" si="177"/>
        <v>0</v>
      </c>
      <c r="AL746" s="26">
        <f t="shared" si="178"/>
        <v>0</v>
      </c>
      <c r="AM746" s="26">
        <f t="shared" si="179"/>
        <v>0</v>
      </c>
      <c r="AN746" s="27" t="s">
        <v>1652</v>
      </c>
      <c r="AO746" s="27" t="s">
        <v>1659</v>
      </c>
      <c r="AP746" s="15" t="s">
        <v>1664</v>
      </c>
    </row>
    <row r="747" spans="1:42" x14ac:dyDescent="0.2">
      <c r="A747" s="23" t="s">
        <v>377</v>
      </c>
      <c r="B747" s="23" t="s">
        <v>1108</v>
      </c>
      <c r="C747" s="23" t="s">
        <v>1195</v>
      </c>
      <c r="D747" s="23" t="s">
        <v>1313</v>
      </c>
      <c r="E747" s="23" t="s">
        <v>1602</v>
      </c>
      <c r="F747" s="24">
        <v>1.1299999999999999</v>
      </c>
      <c r="G747" s="24">
        <v>0</v>
      </c>
      <c r="H747" s="24">
        <f t="shared" si="168"/>
        <v>0</v>
      </c>
      <c r="I747" s="24">
        <f t="shared" si="169"/>
        <v>0</v>
      </c>
      <c r="J747" s="24">
        <f t="shared" si="170"/>
        <v>0</v>
      </c>
      <c r="K747" s="24">
        <v>0</v>
      </c>
      <c r="L747" s="24">
        <f t="shared" si="171"/>
        <v>0</v>
      </c>
      <c r="M747" s="25" t="s">
        <v>10</v>
      </c>
      <c r="N747" s="24">
        <f t="shared" si="172"/>
        <v>0</v>
      </c>
      <c r="Y747" s="24">
        <f t="shared" si="173"/>
        <v>0</v>
      </c>
      <c r="Z747" s="24">
        <f t="shared" si="174"/>
        <v>0</v>
      </c>
      <c r="AA747" s="24">
        <f t="shared" si="175"/>
        <v>0</v>
      </c>
      <c r="AC747" s="26">
        <v>21</v>
      </c>
      <c r="AD747" s="26">
        <f t="shared" si="176"/>
        <v>0</v>
      </c>
      <c r="AE747" s="26">
        <f t="shared" si="177"/>
        <v>0</v>
      </c>
      <c r="AL747" s="26">
        <f t="shared" si="178"/>
        <v>0</v>
      </c>
      <c r="AM747" s="26">
        <f t="shared" si="179"/>
        <v>0</v>
      </c>
      <c r="AN747" s="27" t="s">
        <v>1652</v>
      </c>
      <c r="AO747" s="27" t="s">
        <v>1659</v>
      </c>
      <c r="AP747" s="15" t="s">
        <v>1664</v>
      </c>
    </row>
    <row r="748" spans="1:42" x14ac:dyDescent="0.2">
      <c r="A748" s="23" t="s">
        <v>378</v>
      </c>
      <c r="B748" s="23" t="s">
        <v>1108</v>
      </c>
      <c r="C748" s="23" t="s">
        <v>1196</v>
      </c>
      <c r="D748" s="23" t="s">
        <v>1314</v>
      </c>
      <c r="E748" s="23" t="s">
        <v>1602</v>
      </c>
      <c r="F748" s="24">
        <v>1.1299999999999999</v>
      </c>
      <c r="G748" s="24">
        <v>0</v>
      </c>
      <c r="H748" s="24">
        <f t="shared" si="168"/>
        <v>0</v>
      </c>
      <c r="I748" s="24">
        <f t="shared" si="169"/>
        <v>0</v>
      </c>
      <c r="J748" s="24">
        <f t="shared" si="170"/>
        <v>0</v>
      </c>
      <c r="K748" s="24">
        <v>0</v>
      </c>
      <c r="L748" s="24">
        <f t="shared" si="171"/>
        <v>0</v>
      </c>
      <c r="M748" s="25" t="s">
        <v>10</v>
      </c>
      <c r="N748" s="24">
        <f t="shared" si="172"/>
        <v>0</v>
      </c>
      <c r="Y748" s="24">
        <f t="shared" si="173"/>
        <v>0</v>
      </c>
      <c r="Z748" s="24">
        <f t="shared" si="174"/>
        <v>0</v>
      </c>
      <c r="AA748" s="24">
        <f t="shared" si="175"/>
        <v>0</v>
      </c>
      <c r="AC748" s="26">
        <v>21</v>
      </c>
      <c r="AD748" s="26">
        <f t="shared" si="176"/>
        <v>0</v>
      </c>
      <c r="AE748" s="26">
        <f t="shared" si="177"/>
        <v>0</v>
      </c>
      <c r="AL748" s="26">
        <f t="shared" si="178"/>
        <v>0</v>
      </c>
      <c r="AM748" s="26">
        <f t="shared" si="179"/>
        <v>0</v>
      </c>
      <c r="AN748" s="27" t="s">
        <v>1652</v>
      </c>
      <c r="AO748" s="27" t="s">
        <v>1659</v>
      </c>
      <c r="AP748" s="15" t="s">
        <v>1664</v>
      </c>
    </row>
    <row r="749" spans="1:42" x14ac:dyDescent="0.2">
      <c r="A749" s="23" t="s">
        <v>379</v>
      </c>
      <c r="B749" s="23" t="s">
        <v>1108</v>
      </c>
      <c r="C749" s="23" t="s">
        <v>1197</v>
      </c>
      <c r="D749" s="23" t="s">
        <v>1315</v>
      </c>
      <c r="E749" s="23" t="s">
        <v>1602</v>
      </c>
      <c r="F749" s="24">
        <v>1.1299999999999999</v>
      </c>
      <c r="G749" s="24">
        <v>0</v>
      </c>
      <c r="H749" s="24">
        <f t="shared" si="168"/>
        <v>0</v>
      </c>
      <c r="I749" s="24">
        <f t="shared" si="169"/>
        <v>0</v>
      </c>
      <c r="J749" s="24">
        <f t="shared" si="170"/>
        <v>0</v>
      </c>
      <c r="K749" s="24">
        <v>0</v>
      </c>
      <c r="L749" s="24">
        <f t="shared" si="171"/>
        <v>0</v>
      </c>
      <c r="M749" s="25" t="s">
        <v>10</v>
      </c>
      <c r="N749" s="24">
        <f t="shared" si="172"/>
        <v>0</v>
      </c>
      <c r="Y749" s="24">
        <f t="shared" si="173"/>
        <v>0</v>
      </c>
      <c r="Z749" s="24">
        <f t="shared" si="174"/>
        <v>0</v>
      </c>
      <c r="AA749" s="24">
        <f t="shared" si="175"/>
        <v>0</v>
      </c>
      <c r="AC749" s="26">
        <v>21</v>
      </c>
      <c r="AD749" s="26">
        <f t="shared" si="176"/>
        <v>0</v>
      </c>
      <c r="AE749" s="26">
        <f t="shared" si="177"/>
        <v>0</v>
      </c>
      <c r="AL749" s="26">
        <f t="shared" si="178"/>
        <v>0</v>
      </c>
      <c r="AM749" s="26">
        <f t="shared" si="179"/>
        <v>0</v>
      </c>
      <c r="AN749" s="27" t="s">
        <v>1652</v>
      </c>
      <c r="AO749" s="27" t="s">
        <v>1659</v>
      </c>
      <c r="AP749" s="15" t="s">
        <v>1664</v>
      </c>
    </row>
    <row r="750" spans="1:42" x14ac:dyDescent="0.2">
      <c r="A750" s="20"/>
      <c r="B750" s="21" t="s">
        <v>1109</v>
      </c>
      <c r="C750" s="21"/>
      <c r="D750" s="42" t="s">
        <v>1410</v>
      </c>
      <c r="E750" s="43"/>
      <c r="F750" s="43"/>
      <c r="G750" s="43"/>
      <c r="H750" s="22">
        <f>H751+H756+H759+H762+H773+H786+H789+H821+H830+H853+H858+H869+H877+H885+H887+H889</f>
        <v>0</v>
      </c>
      <c r="I750" s="22">
        <f>I751+I756+I759+I762+I773+I786+I789+I821+I830+I853+I858+I869+I877+I885+I887+I889</f>
        <v>0</v>
      </c>
      <c r="J750" s="22">
        <f>H750+I750</f>
        <v>0</v>
      </c>
      <c r="K750" s="15"/>
      <c r="L750" s="22">
        <f>L751+L756+L759+L762+L773+L786+L789+L821+L830+L853+L858+L869+L877+L885+L887+L889</f>
        <v>2.1410556000000005</v>
      </c>
    </row>
    <row r="751" spans="1:42" x14ac:dyDescent="0.2">
      <c r="A751" s="20"/>
      <c r="B751" s="21" t="s">
        <v>1109</v>
      </c>
      <c r="C751" s="21" t="s">
        <v>37</v>
      </c>
      <c r="D751" s="42" t="s">
        <v>1214</v>
      </c>
      <c r="E751" s="43"/>
      <c r="F751" s="43"/>
      <c r="G751" s="43"/>
      <c r="H751" s="22">
        <f>SUM(H752:H755)</f>
        <v>0</v>
      </c>
      <c r="I751" s="22">
        <f>SUM(I752:I755)</f>
        <v>0</v>
      </c>
      <c r="J751" s="22">
        <f>H751+I751</f>
        <v>0</v>
      </c>
      <c r="K751" s="15"/>
      <c r="L751" s="22">
        <f>SUM(L752:L755)</f>
        <v>6.1462200000000002E-2</v>
      </c>
      <c r="O751" s="22">
        <f>IF(P751="PR",J751,SUM(N752:N755))</f>
        <v>0</v>
      </c>
      <c r="P751" s="15" t="s">
        <v>1626</v>
      </c>
      <c r="Q751" s="22">
        <f>IF(P751="HS",H751,0)</f>
        <v>0</v>
      </c>
      <c r="R751" s="22">
        <f>IF(P751="HS",I751-O751,0)</f>
        <v>0</v>
      </c>
      <c r="S751" s="22">
        <f>IF(P751="PS",H751,0)</f>
        <v>0</v>
      </c>
      <c r="T751" s="22">
        <f>IF(P751="PS",I751-O751,0)</f>
        <v>0</v>
      </c>
      <c r="U751" s="22">
        <f>IF(P751="MP",H751,0)</f>
        <v>0</v>
      </c>
      <c r="V751" s="22">
        <f>IF(P751="MP",I751-O751,0)</f>
        <v>0</v>
      </c>
      <c r="W751" s="22">
        <f>IF(P751="OM",H751,0)</f>
        <v>0</v>
      </c>
      <c r="X751" s="15" t="s">
        <v>1109</v>
      </c>
      <c r="AH751" s="22">
        <f>SUM(Y752:Y755)</f>
        <v>0</v>
      </c>
      <c r="AI751" s="22">
        <f>SUM(Z752:Z755)</f>
        <v>0</v>
      </c>
      <c r="AJ751" s="22">
        <f>SUM(AA752:AA755)</f>
        <v>0</v>
      </c>
    </row>
    <row r="752" spans="1:42" x14ac:dyDescent="0.2">
      <c r="A752" s="23" t="s">
        <v>380</v>
      </c>
      <c r="B752" s="23" t="s">
        <v>1109</v>
      </c>
      <c r="C752" s="23" t="s">
        <v>1120</v>
      </c>
      <c r="D752" s="23" t="s">
        <v>1675</v>
      </c>
      <c r="E752" s="23" t="s">
        <v>1599</v>
      </c>
      <c r="F752" s="24">
        <v>0.02</v>
      </c>
      <c r="G752" s="24">
        <v>0</v>
      </c>
      <c r="H752" s="24">
        <f>ROUND(F752*AD752,2)</f>
        <v>0</v>
      </c>
      <c r="I752" s="24">
        <f>J752-H752</f>
        <v>0</v>
      </c>
      <c r="J752" s="24">
        <f>ROUND(F752*G752,2)</f>
        <v>0</v>
      </c>
      <c r="K752" s="24">
        <v>2.53999</v>
      </c>
      <c r="L752" s="24">
        <f>F752*K752</f>
        <v>5.0799799999999999E-2</v>
      </c>
      <c r="M752" s="25" t="s">
        <v>7</v>
      </c>
      <c r="N752" s="24">
        <f>IF(M752="5",I752,0)</f>
        <v>0</v>
      </c>
      <c r="Y752" s="24">
        <f>IF(AC752=0,J752,0)</f>
        <v>0</v>
      </c>
      <c r="Z752" s="24">
        <f>IF(AC752=15,J752,0)</f>
        <v>0</v>
      </c>
      <c r="AA752" s="24">
        <f>IF(AC752=21,J752,0)</f>
        <v>0</v>
      </c>
      <c r="AC752" s="26">
        <v>21</v>
      </c>
      <c r="AD752" s="26">
        <f>G752*0.813362397820164</f>
        <v>0</v>
      </c>
      <c r="AE752" s="26">
        <f>G752*(1-0.813362397820164)</f>
        <v>0</v>
      </c>
      <c r="AL752" s="26">
        <f>F752*AD752</f>
        <v>0</v>
      </c>
      <c r="AM752" s="26">
        <f>F752*AE752</f>
        <v>0</v>
      </c>
      <c r="AN752" s="27" t="s">
        <v>1637</v>
      </c>
      <c r="AO752" s="27" t="s">
        <v>1653</v>
      </c>
      <c r="AP752" s="15" t="s">
        <v>1665</v>
      </c>
    </row>
    <row r="753" spans="1:42" x14ac:dyDescent="0.2">
      <c r="D753" s="28" t="s">
        <v>1215</v>
      </c>
      <c r="F753" s="29">
        <v>0.02</v>
      </c>
    </row>
    <row r="754" spans="1:42" x14ac:dyDescent="0.2">
      <c r="A754" s="23" t="s">
        <v>381</v>
      </c>
      <c r="B754" s="23" t="s">
        <v>1109</v>
      </c>
      <c r="C754" s="23" t="s">
        <v>1121</v>
      </c>
      <c r="D754" s="23" t="s">
        <v>1216</v>
      </c>
      <c r="E754" s="23" t="s">
        <v>1600</v>
      </c>
      <c r="F754" s="24">
        <v>0.28000000000000003</v>
      </c>
      <c r="G754" s="24">
        <v>0</v>
      </c>
      <c r="H754" s="24">
        <f>ROUND(F754*AD754,2)</f>
        <v>0</v>
      </c>
      <c r="I754" s="24">
        <f>J754-H754</f>
        <v>0</v>
      </c>
      <c r="J754" s="24">
        <f>ROUND(F754*G754,2)</f>
        <v>0</v>
      </c>
      <c r="K754" s="24">
        <v>3.8080000000000003E-2</v>
      </c>
      <c r="L754" s="24">
        <f>F754*K754</f>
        <v>1.0662400000000002E-2</v>
      </c>
      <c r="M754" s="25" t="s">
        <v>7</v>
      </c>
      <c r="N754" s="24">
        <f>IF(M754="5",I754,0)</f>
        <v>0</v>
      </c>
      <c r="Y754" s="24">
        <f>IF(AC754=0,J754,0)</f>
        <v>0</v>
      </c>
      <c r="Z754" s="24">
        <f>IF(AC754=15,J754,0)</f>
        <v>0</v>
      </c>
      <c r="AA754" s="24">
        <f>IF(AC754=21,J754,0)</f>
        <v>0</v>
      </c>
      <c r="AC754" s="26">
        <v>21</v>
      </c>
      <c r="AD754" s="26">
        <f>G754*0.555284552845528</f>
        <v>0</v>
      </c>
      <c r="AE754" s="26">
        <f>G754*(1-0.555284552845528)</f>
        <v>0</v>
      </c>
      <c r="AL754" s="26">
        <f>F754*AD754</f>
        <v>0</v>
      </c>
      <c r="AM754" s="26">
        <f>F754*AE754</f>
        <v>0</v>
      </c>
      <c r="AN754" s="27" t="s">
        <v>1637</v>
      </c>
      <c r="AO754" s="27" t="s">
        <v>1653</v>
      </c>
      <c r="AP754" s="15" t="s">
        <v>1665</v>
      </c>
    </row>
    <row r="755" spans="1:42" x14ac:dyDescent="0.2">
      <c r="D755" s="28" t="s">
        <v>1217</v>
      </c>
      <c r="F755" s="29">
        <v>0.28000000000000003</v>
      </c>
    </row>
    <row r="756" spans="1:42" x14ac:dyDescent="0.2">
      <c r="A756" s="20"/>
      <c r="B756" s="21" t="s">
        <v>1109</v>
      </c>
      <c r="C756" s="21" t="s">
        <v>38</v>
      </c>
      <c r="D756" s="42" t="s">
        <v>1218</v>
      </c>
      <c r="E756" s="43"/>
      <c r="F756" s="43"/>
      <c r="G756" s="43"/>
      <c r="H756" s="22">
        <f>SUM(H757:H757)</f>
        <v>0</v>
      </c>
      <c r="I756" s="22">
        <f>SUM(I757:I757)</f>
        <v>0</v>
      </c>
      <c r="J756" s="22">
        <f>H756+I756</f>
        <v>0</v>
      </c>
      <c r="K756" s="15"/>
      <c r="L756" s="22">
        <f>SUM(L757:L757)</f>
        <v>0.142425</v>
      </c>
      <c r="O756" s="22">
        <f>IF(P756="PR",J756,SUM(N757:N757))</f>
        <v>0</v>
      </c>
      <c r="P756" s="15" t="s">
        <v>1626</v>
      </c>
      <c r="Q756" s="22">
        <f>IF(P756="HS",H756,0)</f>
        <v>0</v>
      </c>
      <c r="R756" s="22">
        <f>IF(P756="HS",I756-O756,0)</f>
        <v>0</v>
      </c>
      <c r="S756" s="22">
        <f>IF(P756="PS",H756,0)</f>
        <v>0</v>
      </c>
      <c r="T756" s="22">
        <f>IF(P756="PS",I756-O756,0)</f>
        <v>0</v>
      </c>
      <c r="U756" s="22">
        <f>IF(P756="MP",H756,0)</f>
        <v>0</v>
      </c>
      <c r="V756" s="22">
        <f>IF(P756="MP",I756-O756,0)</f>
        <v>0</v>
      </c>
      <c r="W756" s="22">
        <f>IF(P756="OM",H756,0)</f>
        <v>0</v>
      </c>
      <c r="X756" s="15" t="s">
        <v>1109</v>
      </c>
      <c r="AH756" s="22">
        <f>SUM(Y757:Y757)</f>
        <v>0</v>
      </c>
      <c r="AI756" s="22">
        <f>SUM(Z757:Z757)</f>
        <v>0</v>
      </c>
      <c r="AJ756" s="22">
        <f>SUM(AA757:AA757)</f>
        <v>0</v>
      </c>
    </row>
    <row r="757" spans="1:42" x14ac:dyDescent="0.2">
      <c r="A757" s="23" t="s">
        <v>382</v>
      </c>
      <c r="B757" s="23" t="s">
        <v>1109</v>
      </c>
      <c r="C757" s="23" t="s">
        <v>1122</v>
      </c>
      <c r="D757" s="23" t="s">
        <v>1686</v>
      </c>
      <c r="E757" s="23" t="s">
        <v>1600</v>
      </c>
      <c r="F757" s="24">
        <v>1.35</v>
      </c>
      <c r="G757" s="24">
        <v>0</v>
      </c>
      <c r="H757" s="24">
        <f>ROUND(F757*AD757,2)</f>
        <v>0</v>
      </c>
      <c r="I757" s="24">
        <f>J757-H757</f>
        <v>0</v>
      </c>
      <c r="J757" s="24">
        <f>ROUND(F757*G757,2)</f>
        <v>0</v>
      </c>
      <c r="K757" s="24">
        <v>0.1055</v>
      </c>
      <c r="L757" s="24">
        <f>F757*K757</f>
        <v>0.142425</v>
      </c>
      <c r="M757" s="25" t="s">
        <v>7</v>
      </c>
      <c r="N757" s="24">
        <f>IF(M757="5",I757,0)</f>
        <v>0</v>
      </c>
      <c r="Y757" s="24">
        <f>IF(AC757=0,J757,0)</f>
        <v>0</v>
      </c>
      <c r="Z757" s="24">
        <f>IF(AC757=15,J757,0)</f>
        <v>0</v>
      </c>
      <c r="AA757" s="24">
        <f>IF(AC757=21,J757,0)</f>
        <v>0</v>
      </c>
      <c r="AC757" s="26">
        <v>21</v>
      </c>
      <c r="AD757" s="26">
        <f>G757*0.853314527503526</f>
        <v>0</v>
      </c>
      <c r="AE757" s="26">
        <f>G757*(1-0.853314527503526)</f>
        <v>0</v>
      </c>
      <c r="AL757" s="26">
        <f>F757*AD757</f>
        <v>0</v>
      </c>
      <c r="AM757" s="26">
        <f>F757*AE757</f>
        <v>0</v>
      </c>
      <c r="AN757" s="27" t="s">
        <v>1638</v>
      </c>
      <c r="AO757" s="27" t="s">
        <v>1653</v>
      </c>
      <c r="AP757" s="15" t="s">
        <v>1665</v>
      </c>
    </row>
    <row r="758" spans="1:42" x14ac:dyDescent="0.2">
      <c r="D758" s="28" t="s">
        <v>1411</v>
      </c>
      <c r="F758" s="29">
        <v>1.35</v>
      </c>
    </row>
    <row r="759" spans="1:42" x14ac:dyDescent="0.2">
      <c r="A759" s="20"/>
      <c r="B759" s="21" t="s">
        <v>1109</v>
      </c>
      <c r="C759" s="21" t="s">
        <v>41</v>
      </c>
      <c r="D759" s="42" t="s">
        <v>1220</v>
      </c>
      <c r="E759" s="43"/>
      <c r="F759" s="43"/>
      <c r="G759" s="43"/>
      <c r="H759" s="22">
        <f>SUM(H760:H760)</f>
        <v>0</v>
      </c>
      <c r="I759" s="22">
        <f>SUM(I760:I760)</f>
        <v>0</v>
      </c>
      <c r="J759" s="22">
        <f>H759+I759</f>
        <v>0</v>
      </c>
      <c r="K759" s="15"/>
      <c r="L759" s="22">
        <f>SUM(L760:L760)</f>
        <v>4.8173999999999995E-2</v>
      </c>
      <c r="O759" s="22">
        <f>IF(P759="PR",J759,SUM(N760:N760))</f>
        <v>0</v>
      </c>
      <c r="P759" s="15" t="s">
        <v>1626</v>
      </c>
      <c r="Q759" s="22">
        <f>IF(P759="HS",H759,0)</f>
        <v>0</v>
      </c>
      <c r="R759" s="22">
        <f>IF(P759="HS",I759-O759,0)</f>
        <v>0</v>
      </c>
      <c r="S759" s="22">
        <f>IF(P759="PS",H759,0)</f>
        <v>0</v>
      </c>
      <c r="T759" s="22">
        <f>IF(P759="PS",I759-O759,0)</f>
        <v>0</v>
      </c>
      <c r="U759" s="22">
        <f>IF(P759="MP",H759,0)</f>
        <v>0</v>
      </c>
      <c r="V759" s="22">
        <f>IF(P759="MP",I759-O759,0)</f>
        <v>0</v>
      </c>
      <c r="W759" s="22">
        <f>IF(P759="OM",H759,0)</f>
        <v>0</v>
      </c>
      <c r="X759" s="15" t="s">
        <v>1109</v>
      </c>
      <c r="AH759" s="22">
        <f>SUM(Y760:Y760)</f>
        <v>0</v>
      </c>
      <c r="AI759" s="22">
        <f>SUM(Z760:Z760)</f>
        <v>0</v>
      </c>
      <c r="AJ759" s="22">
        <f>SUM(AA760:AA760)</f>
        <v>0</v>
      </c>
    </row>
    <row r="760" spans="1:42" x14ac:dyDescent="0.2">
      <c r="A760" s="23" t="s">
        <v>383</v>
      </c>
      <c r="B760" s="23" t="s">
        <v>1109</v>
      </c>
      <c r="C760" s="23" t="s">
        <v>1123</v>
      </c>
      <c r="D760" s="23" t="s">
        <v>1221</v>
      </c>
      <c r="E760" s="23" t="s">
        <v>1600</v>
      </c>
      <c r="F760" s="24">
        <v>2.59</v>
      </c>
      <c r="G760" s="24">
        <v>0</v>
      </c>
      <c r="H760" s="24">
        <f>ROUND(F760*AD760,2)</f>
        <v>0</v>
      </c>
      <c r="I760" s="24">
        <f>J760-H760</f>
        <v>0</v>
      </c>
      <c r="J760" s="24">
        <f>ROUND(F760*G760,2)</f>
        <v>0</v>
      </c>
      <c r="K760" s="24">
        <v>1.8599999999999998E-2</v>
      </c>
      <c r="L760" s="24">
        <f>F760*K760</f>
        <v>4.8173999999999995E-2</v>
      </c>
      <c r="M760" s="25" t="s">
        <v>7</v>
      </c>
      <c r="N760" s="24">
        <f>IF(M760="5",I760,0)</f>
        <v>0</v>
      </c>
      <c r="Y760" s="24">
        <f>IF(AC760=0,J760,0)</f>
        <v>0</v>
      </c>
      <c r="Z760" s="24">
        <f>IF(AC760=15,J760,0)</f>
        <v>0</v>
      </c>
      <c r="AA760" s="24">
        <f>IF(AC760=21,J760,0)</f>
        <v>0</v>
      </c>
      <c r="AC760" s="26">
        <v>21</v>
      </c>
      <c r="AD760" s="26">
        <f>G760*0.563277249451353</f>
        <v>0</v>
      </c>
      <c r="AE760" s="26">
        <f>G760*(1-0.563277249451353)</f>
        <v>0</v>
      </c>
      <c r="AL760" s="26">
        <f>F760*AD760</f>
        <v>0</v>
      </c>
      <c r="AM760" s="26">
        <f>F760*AE760</f>
        <v>0</v>
      </c>
      <c r="AN760" s="27" t="s">
        <v>1639</v>
      </c>
      <c r="AO760" s="27" t="s">
        <v>1653</v>
      </c>
      <c r="AP760" s="15" t="s">
        <v>1665</v>
      </c>
    </row>
    <row r="761" spans="1:42" x14ac:dyDescent="0.2">
      <c r="D761" s="28" t="s">
        <v>1412</v>
      </c>
      <c r="F761" s="29">
        <v>2.59</v>
      </c>
    </row>
    <row r="762" spans="1:42" x14ac:dyDescent="0.2">
      <c r="A762" s="20"/>
      <c r="B762" s="21" t="s">
        <v>1109</v>
      </c>
      <c r="C762" s="21" t="s">
        <v>66</v>
      </c>
      <c r="D762" s="42" t="s">
        <v>1223</v>
      </c>
      <c r="E762" s="43"/>
      <c r="F762" s="43"/>
      <c r="G762" s="43"/>
      <c r="H762" s="22">
        <f>SUM(H763:H771)</f>
        <v>0</v>
      </c>
      <c r="I762" s="22">
        <f>SUM(I763:I771)</f>
        <v>0</v>
      </c>
      <c r="J762" s="22">
        <f>H762+I762</f>
        <v>0</v>
      </c>
      <c r="K762" s="15"/>
      <c r="L762" s="22">
        <f>SUM(L763:L771)</f>
        <v>0.32043699999999997</v>
      </c>
      <c r="O762" s="22">
        <f>IF(P762="PR",J762,SUM(N763:N771))</f>
        <v>0</v>
      </c>
      <c r="P762" s="15" t="s">
        <v>1626</v>
      </c>
      <c r="Q762" s="22">
        <f>IF(P762="HS",H762,0)</f>
        <v>0</v>
      </c>
      <c r="R762" s="22">
        <f>IF(P762="HS",I762-O762,0)</f>
        <v>0</v>
      </c>
      <c r="S762" s="22">
        <f>IF(P762="PS",H762,0)</f>
        <v>0</v>
      </c>
      <c r="T762" s="22">
        <f>IF(P762="PS",I762-O762,0)</f>
        <v>0</v>
      </c>
      <c r="U762" s="22">
        <f>IF(P762="MP",H762,0)</f>
        <v>0</v>
      </c>
      <c r="V762" s="22">
        <f>IF(P762="MP",I762-O762,0)</f>
        <v>0</v>
      </c>
      <c r="W762" s="22">
        <f>IF(P762="OM",H762,0)</f>
        <v>0</v>
      </c>
      <c r="X762" s="15" t="s">
        <v>1109</v>
      </c>
      <c r="AH762" s="22">
        <f>SUM(Y763:Y771)</f>
        <v>0</v>
      </c>
      <c r="AI762" s="22">
        <f>SUM(Z763:Z771)</f>
        <v>0</v>
      </c>
      <c r="AJ762" s="22">
        <f>SUM(AA763:AA771)</f>
        <v>0</v>
      </c>
    </row>
    <row r="763" spans="1:42" x14ac:dyDescent="0.2">
      <c r="A763" s="23" t="s">
        <v>384</v>
      </c>
      <c r="B763" s="23" t="s">
        <v>1109</v>
      </c>
      <c r="C763" s="23" t="s">
        <v>1124</v>
      </c>
      <c r="D763" s="23" t="s">
        <v>1676</v>
      </c>
      <c r="E763" s="23" t="s">
        <v>1599</v>
      </c>
      <c r="F763" s="24">
        <v>0.09</v>
      </c>
      <c r="G763" s="24">
        <v>0</v>
      </c>
      <c r="H763" s="24">
        <f>ROUND(F763*AD763,2)</f>
        <v>0</v>
      </c>
      <c r="I763" s="24">
        <f>J763-H763</f>
        <v>0</v>
      </c>
      <c r="J763" s="24">
        <f>ROUND(F763*G763,2)</f>
        <v>0</v>
      </c>
      <c r="K763" s="24">
        <v>2.5249999999999999</v>
      </c>
      <c r="L763" s="24">
        <f>F763*K763</f>
        <v>0.22724999999999998</v>
      </c>
      <c r="M763" s="25" t="s">
        <v>7</v>
      </c>
      <c r="N763" s="24">
        <f>IF(M763="5",I763,0)</f>
        <v>0</v>
      </c>
      <c r="Y763" s="24">
        <f>IF(AC763=0,J763,0)</f>
        <v>0</v>
      </c>
      <c r="Z763" s="24">
        <f>IF(AC763=15,J763,0)</f>
        <v>0</v>
      </c>
      <c r="AA763" s="24">
        <f>IF(AC763=21,J763,0)</f>
        <v>0</v>
      </c>
      <c r="AC763" s="26">
        <v>21</v>
      </c>
      <c r="AD763" s="26">
        <f>G763*0.859082802547771</f>
        <v>0</v>
      </c>
      <c r="AE763" s="26">
        <f>G763*(1-0.859082802547771)</f>
        <v>0</v>
      </c>
      <c r="AL763" s="26">
        <f>F763*AD763</f>
        <v>0</v>
      </c>
      <c r="AM763" s="26">
        <f>F763*AE763</f>
        <v>0</v>
      </c>
      <c r="AN763" s="27" t="s">
        <v>1640</v>
      </c>
      <c r="AO763" s="27" t="s">
        <v>1654</v>
      </c>
      <c r="AP763" s="15" t="s">
        <v>1665</v>
      </c>
    </row>
    <row r="764" spans="1:42" x14ac:dyDescent="0.2">
      <c r="D764" s="28" t="s">
        <v>1413</v>
      </c>
      <c r="F764" s="29">
        <v>0.09</v>
      </c>
    </row>
    <row r="765" spans="1:42" x14ac:dyDescent="0.2">
      <c r="A765" s="23" t="s">
        <v>385</v>
      </c>
      <c r="B765" s="23" t="s">
        <v>1109</v>
      </c>
      <c r="C765" s="23" t="s">
        <v>1125</v>
      </c>
      <c r="D765" s="23" t="s">
        <v>1225</v>
      </c>
      <c r="E765" s="23" t="s">
        <v>1600</v>
      </c>
      <c r="F765" s="24">
        <v>0.1</v>
      </c>
      <c r="G765" s="24">
        <v>0</v>
      </c>
      <c r="H765" s="24">
        <f>ROUND(F765*AD765,2)</f>
        <v>0</v>
      </c>
      <c r="I765" s="24">
        <f>J765-H765</f>
        <v>0</v>
      </c>
      <c r="J765" s="24">
        <f>ROUND(F765*G765,2)</f>
        <v>0</v>
      </c>
      <c r="K765" s="24">
        <v>1.41E-2</v>
      </c>
      <c r="L765" s="24">
        <f>F765*K765</f>
        <v>1.41E-3</v>
      </c>
      <c r="M765" s="25" t="s">
        <v>7</v>
      </c>
      <c r="N765" s="24">
        <f>IF(M765="5",I765,0)</f>
        <v>0</v>
      </c>
      <c r="Y765" s="24">
        <f>IF(AC765=0,J765,0)</f>
        <v>0</v>
      </c>
      <c r="Z765" s="24">
        <f>IF(AC765=15,J765,0)</f>
        <v>0</v>
      </c>
      <c r="AA765" s="24">
        <f>IF(AC765=21,J765,0)</f>
        <v>0</v>
      </c>
      <c r="AC765" s="26">
        <v>21</v>
      </c>
      <c r="AD765" s="26">
        <f>G765*0.637948717948718</f>
        <v>0</v>
      </c>
      <c r="AE765" s="26">
        <f>G765*(1-0.637948717948718)</f>
        <v>0</v>
      </c>
      <c r="AL765" s="26">
        <f>F765*AD765</f>
        <v>0</v>
      </c>
      <c r="AM765" s="26">
        <f>F765*AE765</f>
        <v>0</v>
      </c>
      <c r="AN765" s="27" t="s">
        <v>1640</v>
      </c>
      <c r="AO765" s="27" t="s">
        <v>1654</v>
      </c>
      <c r="AP765" s="15" t="s">
        <v>1665</v>
      </c>
    </row>
    <row r="766" spans="1:42" x14ac:dyDescent="0.2">
      <c r="D766" s="28" t="s">
        <v>1414</v>
      </c>
      <c r="F766" s="29">
        <v>0.1</v>
      </c>
    </row>
    <row r="767" spans="1:42" x14ac:dyDescent="0.2">
      <c r="A767" s="23" t="s">
        <v>386</v>
      </c>
      <c r="B767" s="23" t="s">
        <v>1109</v>
      </c>
      <c r="C767" s="23" t="s">
        <v>1126</v>
      </c>
      <c r="D767" s="23" t="s">
        <v>1227</v>
      </c>
      <c r="E767" s="23" t="s">
        <v>1600</v>
      </c>
      <c r="F767" s="24">
        <v>0.1</v>
      </c>
      <c r="G767" s="24">
        <v>0</v>
      </c>
      <c r="H767" s="24">
        <f>ROUND(F767*AD767,2)</f>
        <v>0</v>
      </c>
      <c r="I767" s="24">
        <f>J767-H767</f>
        <v>0</v>
      </c>
      <c r="J767" s="24">
        <f>ROUND(F767*G767,2)</f>
        <v>0</v>
      </c>
      <c r="K767" s="24">
        <v>0</v>
      </c>
      <c r="L767" s="24">
        <f>F767*K767</f>
        <v>0</v>
      </c>
      <c r="M767" s="25" t="s">
        <v>7</v>
      </c>
      <c r="N767" s="24">
        <f>IF(M767="5",I767,0)</f>
        <v>0</v>
      </c>
      <c r="Y767" s="24">
        <f>IF(AC767=0,J767,0)</f>
        <v>0</v>
      </c>
      <c r="Z767" s="24">
        <f>IF(AC767=15,J767,0)</f>
        <v>0</v>
      </c>
      <c r="AA767" s="24">
        <f>IF(AC767=21,J767,0)</f>
        <v>0</v>
      </c>
      <c r="AC767" s="26">
        <v>21</v>
      </c>
      <c r="AD767" s="26">
        <f>G767*0</f>
        <v>0</v>
      </c>
      <c r="AE767" s="26">
        <f>G767*(1-0)</f>
        <v>0</v>
      </c>
      <c r="AL767" s="26">
        <f>F767*AD767</f>
        <v>0</v>
      </c>
      <c r="AM767" s="26">
        <f>F767*AE767</f>
        <v>0</v>
      </c>
      <c r="AN767" s="27" t="s">
        <v>1640</v>
      </c>
      <c r="AO767" s="27" t="s">
        <v>1654</v>
      </c>
      <c r="AP767" s="15" t="s">
        <v>1665</v>
      </c>
    </row>
    <row r="768" spans="1:42" x14ac:dyDescent="0.2">
      <c r="D768" s="28" t="s">
        <v>1415</v>
      </c>
      <c r="F768" s="29">
        <v>0.1</v>
      </c>
    </row>
    <row r="769" spans="1:42" x14ac:dyDescent="0.2">
      <c r="A769" s="23" t="s">
        <v>387</v>
      </c>
      <c r="B769" s="23" t="s">
        <v>1109</v>
      </c>
      <c r="C769" s="23" t="s">
        <v>1127</v>
      </c>
      <c r="D769" s="23" t="s">
        <v>1229</v>
      </c>
      <c r="E769" s="23" t="s">
        <v>1600</v>
      </c>
      <c r="F769" s="24">
        <v>2.4500000000000002</v>
      </c>
      <c r="G769" s="24">
        <v>0</v>
      </c>
      <c r="H769" s="24">
        <f>ROUND(F769*AD769,2)</f>
        <v>0</v>
      </c>
      <c r="I769" s="24">
        <f>J769-H769</f>
        <v>0</v>
      </c>
      <c r="J769" s="24">
        <f>ROUND(F769*G769,2)</f>
        <v>0</v>
      </c>
      <c r="K769" s="24">
        <v>3.415E-2</v>
      </c>
      <c r="L769" s="24">
        <f>F769*K769</f>
        <v>8.3667500000000006E-2</v>
      </c>
      <c r="M769" s="25" t="s">
        <v>7</v>
      </c>
      <c r="N769" s="24">
        <f>IF(M769="5",I769,0)</f>
        <v>0</v>
      </c>
      <c r="Y769" s="24">
        <f>IF(AC769=0,J769,0)</f>
        <v>0</v>
      </c>
      <c r="Z769" s="24">
        <f>IF(AC769=15,J769,0)</f>
        <v>0</v>
      </c>
      <c r="AA769" s="24">
        <f>IF(AC769=21,J769,0)</f>
        <v>0</v>
      </c>
      <c r="AC769" s="26">
        <v>21</v>
      </c>
      <c r="AD769" s="26">
        <f>G769*0.841828478964401</f>
        <v>0</v>
      </c>
      <c r="AE769" s="26">
        <f>G769*(1-0.841828478964401)</f>
        <v>0</v>
      </c>
      <c r="AL769" s="26">
        <f>F769*AD769</f>
        <v>0</v>
      </c>
      <c r="AM769" s="26">
        <f>F769*AE769</f>
        <v>0</v>
      </c>
      <c r="AN769" s="27" t="s">
        <v>1640</v>
      </c>
      <c r="AO769" s="27" t="s">
        <v>1654</v>
      </c>
      <c r="AP769" s="15" t="s">
        <v>1665</v>
      </c>
    </row>
    <row r="770" spans="1:42" x14ac:dyDescent="0.2">
      <c r="D770" s="28" t="s">
        <v>1416</v>
      </c>
      <c r="F770" s="29">
        <v>2.4500000000000002</v>
      </c>
    </row>
    <row r="771" spans="1:42" x14ac:dyDescent="0.2">
      <c r="A771" s="23" t="s">
        <v>388</v>
      </c>
      <c r="B771" s="23" t="s">
        <v>1109</v>
      </c>
      <c r="C771" s="23" t="s">
        <v>1128</v>
      </c>
      <c r="D771" s="23" t="s">
        <v>1687</v>
      </c>
      <c r="E771" s="23" t="s">
        <v>1600</v>
      </c>
      <c r="F771" s="24">
        <v>2.4500000000000002</v>
      </c>
      <c r="G771" s="24">
        <v>0</v>
      </c>
      <c r="H771" s="24">
        <f>ROUND(F771*AD771,2)</f>
        <v>0</v>
      </c>
      <c r="I771" s="24">
        <f>J771-H771</f>
        <v>0</v>
      </c>
      <c r="J771" s="24">
        <f>ROUND(F771*G771,2)</f>
        <v>0</v>
      </c>
      <c r="K771" s="24">
        <v>3.31E-3</v>
      </c>
      <c r="L771" s="24">
        <f>F771*K771</f>
        <v>8.1095000000000004E-3</v>
      </c>
      <c r="M771" s="25" t="s">
        <v>7</v>
      </c>
      <c r="N771" s="24">
        <f>IF(M771="5",I771,0)</f>
        <v>0</v>
      </c>
      <c r="Y771" s="24">
        <f>IF(AC771=0,J771,0)</f>
        <v>0</v>
      </c>
      <c r="Z771" s="24">
        <f>IF(AC771=15,J771,0)</f>
        <v>0</v>
      </c>
      <c r="AA771" s="24">
        <f>IF(AC771=21,J771,0)</f>
        <v>0</v>
      </c>
      <c r="AC771" s="26">
        <v>21</v>
      </c>
      <c r="AD771" s="26">
        <f>G771*0.752032520325203</f>
        <v>0</v>
      </c>
      <c r="AE771" s="26">
        <f>G771*(1-0.752032520325203)</f>
        <v>0</v>
      </c>
      <c r="AL771" s="26">
        <f>F771*AD771</f>
        <v>0</v>
      </c>
      <c r="AM771" s="26">
        <f>F771*AE771</f>
        <v>0</v>
      </c>
      <c r="AN771" s="27" t="s">
        <v>1640</v>
      </c>
      <c r="AO771" s="27" t="s">
        <v>1654</v>
      </c>
      <c r="AP771" s="15" t="s">
        <v>1665</v>
      </c>
    </row>
    <row r="772" spans="1:42" x14ac:dyDescent="0.2">
      <c r="D772" s="28" t="s">
        <v>1416</v>
      </c>
      <c r="F772" s="29">
        <v>2.4500000000000002</v>
      </c>
    </row>
    <row r="773" spans="1:42" x14ac:dyDescent="0.2">
      <c r="A773" s="20"/>
      <c r="B773" s="21" t="s">
        <v>1109</v>
      </c>
      <c r="C773" s="21" t="s">
        <v>696</v>
      </c>
      <c r="D773" s="42" t="s">
        <v>1231</v>
      </c>
      <c r="E773" s="43"/>
      <c r="F773" s="43"/>
      <c r="G773" s="43"/>
      <c r="H773" s="22">
        <f>SUM(H774:H784)</f>
        <v>0</v>
      </c>
      <c r="I773" s="22">
        <f>SUM(I774:I784)</f>
        <v>0</v>
      </c>
      <c r="J773" s="22">
        <f>H773+I773</f>
        <v>0</v>
      </c>
      <c r="K773" s="15"/>
      <c r="L773" s="22">
        <f>SUM(L774:L784)</f>
        <v>8.0920999999999996E-3</v>
      </c>
      <c r="O773" s="22">
        <f>IF(P773="PR",J773,SUM(N774:N784))</f>
        <v>0</v>
      </c>
      <c r="P773" s="15" t="s">
        <v>1627</v>
      </c>
      <c r="Q773" s="22">
        <f>IF(P773="HS",H773,0)</f>
        <v>0</v>
      </c>
      <c r="R773" s="22">
        <f>IF(P773="HS",I773-O773,0)</f>
        <v>0</v>
      </c>
      <c r="S773" s="22">
        <f>IF(P773="PS",H773,0)</f>
        <v>0</v>
      </c>
      <c r="T773" s="22">
        <f>IF(P773="PS",I773-O773,0)</f>
        <v>0</v>
      </c>
      <c r="U773" s="22">
        <f>IF(P773="MP",H773,0)</f>
        <v>0</v>
      </c>
      <c r="V773" s="22">
        <f>IF(P773="MP",I773-O773,0)</f>
        <v>0</v>
      </c>
      <c r="W773" s="22">
        <f>IF(P773="OM",H773,0)</f>
        <v>0</v>
      </c>
      <c r="X773" s="15" t="s">
        <v>1109</v>
      </c>
      <c r="AH773" s="22">
        <f>SUM(Y774:Y784)</f>
        <v>0</v>
      </c>
      <c r="AI773" s="22">
        <f>SUM(Z774:Z784)</f>
        <v>0</v>
      </c>
      <c r="AJ773" s="22">
        <f>SUM(AA774:AA784)</f>
        <v>0</v>
      </c>
    </row>
    <row r="774" spans="1:42" x14ac:dyDescent="0.2">
      <c r="A774" s="23" t="s">
        <v>389</v>
      </c>
      <c r="B774" s="23" t="s">
        <v>1109</v>
      </c>
      <c r="C774" s="23" t="s">
        <v>1129</v>
      </c>
      <c r="D774" s="23" t="s">
        <v>1688</v>
      </c>
      <c r="E774" s="23" t="s">
        <v>1600</v>
      </c>
      <c r="F774" s="24">
        <v>3.31</v>
      </c>
      <c r="G774" s="24">
        <v>0</v>
      </c>
      <c r="H774" s="24">
        <f>ROUND(F774*AD774,2)</f>
        <v>0</v>
      </c>
      <c r="I774" s="24">
        <f>J774-H774</f>
        <v>0</v>
      </c>
      <c r="J774" s="24">
        <f>ROUND(F774*G774,2)</f>
        <v>0</v>
      </c>
      <c r="K774" s="24">
        <v>5.6999999999999998E-4</v>
      </c>
      <c r="L774" s="24">
        <f>F774*K774</f>
        <v>1.8867000000000001E-3</v>
      </c>
      <c r="M774" s="25" t="s">
        <v>7</v>
      </c>
      <c r="N774" s="24">
        <f>IF(M774="5",I774,0)</f>
        <v>0</v>
      </c>
      <c r="Y774" s="24">
        <f>IF(AC774=0,J774,0)</f>
        <v>0</v>
      </c>
      <c r="Z774" s="24">
        <f>IF(AC774=15,J774,0)</f>
        <v>0</v>
      </c>
      <c r="AA774" s="24">
        <f>IF(AC774=21,J774,0)</f>
        <v>0</v>
      </c>
      <c r="AC774" s="26">
        <v>21</v>
      </c>
      <c r="AD774" s="26">
        <f>G774*0.805751492132393</f>
        <v>0</v>
      </c>
      <c r="AE774" s="26">
        <f>G774*(1-0.805751492132393)</f>
        <v>0</v>
      </c>
      <c r="AL774" s="26">
        <f>F774*AD774</f>
        <v>0</v>
      </c>
      <c r="AM774" s="26">
        <f>F774*AE774</f>
        <v>0</v>
      </c>
      <c r="AN774" s="27" t="s">
        <v>1641</v>
      </c>
      <c r="AO774" s="27" t="s">
        <v>1655</v>
      </c>
      <c r="AP774" s="15" t="s">
        <v>1665</v>
      </c>
    </row>
    <row r="775" spans="1:42" x14ac:dyDescent="0.2">
      <c r="D775" s="28" t="s">
        <v>1417</v>
      </c>
      <c r="F775" s="29">
        <v>3.31</v>
      </c>
    </row>
    <row r="776" spans="1:42" x14ac:dyDescent="0.2">
      <c r="A776" s="23" t="s">
        <v>390</v>
      </c>
      <c r="B776" s="23" t="s">
        <v>1109</v>
      </c>
      <c r="C776" s="23" t="s">
        <v>1130</v>
      </c>
      <c r="D776" s="23" t="s">
        <v>1689</v>
      </c>
      <c r="E776" s="23" t="s">
        <v>1600</v>
      </c>
      <c r="F776" s="24">
        <v>3.31</v>
      </c>
      <c r="G776" s="24">
        <v>0</v>
      </c>
      <c r="H776" s="24">
        <f>ROUND(F776*AD776,2)</f>
        <v>0</v>
      </c>
      <c r="I776" s="24">
        <f>J776-H776</f>
        <v>0</v>
      </c>
      <c r="J776" s="24">
        <f>ROUND(F776*G776,2)</f>
        <v>0</v>
      </c>
      <c r="K776" s="24">
        <v>7.3999999999999999E-4</v>
      </c>
      <c r="L776" s="24">
        <f>F776*K776</f>
        <v>2.4494E-3</v>
      </c>
      <c r="M776" s="25" t="s">
        <v>7</v>
      </c>
      <c r="N776" s="24">
        <f>IF(M776="5",I776,0)</f>
        <v>0</v>
      </c>
      <c r="Y776" s="24">
        <f>IF(AC776=0,J776,0)</f>
        <v>0</v>
      </c>
      <c r="Z776" s="24">
        <f>IF(AC776=15,J776,0)</f>
        <v>0</v>
      </c>
      <c r="AA776" s="24">
        <f>IF(AC776=21,J776,0)</f>
        <v>0</v>
      </c>
      <c r="AC776" s="26">
        <v>21</v>
      </c>
      <c r="AD776" s="26">
        <f>G776*0.750758341759353</f>
        <v>0</v>
      </c>
      <c r="AE776" s="26">
        <f>G776*(1-0.750758341759353)</f>
        <v>0</v>
      </c>
      <c r="AL776" s="26">
        <f>F776*AD776</f>
        <v>0</v>
      </c>
      <c r="AM776" s="26">
        <f>F776*AE776</f>
        <v>0</v>
      </c>
      <c r="AN776" s="27" t="s">
        <v>1641</v>
      </c>
      <c r="AO776" s="27" t="s">
        <v>1655</v>
      </c>
      <c r="AP776" s="15" t="s">
        <v>1665</v>
      </c>
    </row>
    <row r="777" spans="1:42" x14ac:dyDescent="0.2">
      <c r="D777" s="28" t="s">
        <v>1418</v>
      </c>
      <c r="F777" s="29">
        <v>3.31</v>
      </c>
    </row>
    <row r="778" spans="1:42" x14ac:dyDescent="0.2">
      <c r="A778" s="23" t="s">
        <v>391</v>
      </c>
      <c r="B778" s="23" t="s">
        <v>1109</v>
      </c>
      <c r="C778" s="23" t="s">
        <v>1131</v>
      </c>
      <c r="D778" s="23" t="s">
        <v>1690</v>
      </c>
      <c r="E778" s="23" t="s">
        <v>1600</v>
      </c>
      <c r="F778" s="24">
        <v>0.86</v>
      </c>
      <c r="G778" s="24">
        <v>0</v>
      </c>
      <c r="H778" s="24">
        <f>ROUND(F778*AD778,2)</f>
        <v>0</v>
      </c>
      <c r="I778" s="24">
        <f>J778-H778</f>
        <v>0</v>
      </c>
      <c r="J778" s="24">
        <f>ROUND(F778*G778,2)</f>
        <v>0</v>
      </c>
      <c r="K778" s="24">
        <v>4.0000000000000002E-4</v>
      </c>
      <c r="L778" s="24">
        <f>F778*K778</f>
        <v>3.4400000000000001E-4</v>
      </c>
      <c r="M778" s="25" t="s">
        <v>7</v>
      </c>
      <c r="N778" s="24">
        <f>IF(M778="5",I778,0)</f>
        <v>0</v>
      </c>
      <c r="Y778" s="24">
        <f>IF(AC778=0,J778,0)</f>
        <v>0</v>
      </c>
      <c r="Z778" s="24">
        <f>IF(AC778=15,J778,0)</f>
        <v>0</v>
      </c>
      <c r="AA778" s="24">
        <f>IF(AC778=21,J778,0)</f>
        <v>0</v>
      </c>
      <c r="AC778" s="26">
        <v>21</v>
      </c>
      <c r="AD778" s="26">
        <f>G778*0.966850828729282</f>
        <v>0</v>
      </c>
      <c r="AE778" s="26">
        <f>G778*(1-0.966850828729282)</f>
        <v>0</v>
      </c>
      <c r="AL778" s="26">
        <f>F778*AD778</f>
        <v>0</v>
      </c>
      <c r="AM778" s="26">
        <f>F778*AE778</f>
        <v>0</v>
      </c>
      <c r="AN778" s="27" t="s">
        <v>1641</v>
      </c>
      <c r="AO778" s="27" t="s">
        <v>1655</v>
      </c>
      <c r="AP778" s="15" t="s">
        <v>1665</v>
      </c>
    </row>
    <row r="779" spans="1:42" x14ac:dyDescent="0.2">
      <c r="D779" s="28" t="s">
        <v>1419</v>
      </c>
      <c r="F779" s="29">
        <v>0.86</v>
      </c>
    </row>
    <row r="780" spans="1:42" x14ac:dyDescent="0.2">
      <c r="A780" s="23" t="s">
        <v>392</v>
      </c>
      <c r="B780" s="23" t="s">
        <v>1109</v>
      </c>
      <c r="C780" s="23" t="s">
        <v>1132</v>
      </c>
      <c r="D780" s="23" t="s">
        <v>1691</v>
      </c>
      <c r="E780" s="23" t="s">
        <v>1600</v>
      </c>
      <c r="F780" s="24">
        <v>6.33</v>
      </c>
      <c r="G780" s="24">
        <v>0</v>
      </c>
      <c r="H780" s="24">
        <f>ROUND(F780*AD780,2)</f>
        <v>0</v>
      </c>
      <c r="I780" s="24">
        <f>J780-H780</f>
        <v>0</v>
      </c>
      <c r="J780" s="24">
        <f>ROUND(F780*G780,2)</f>
        <v>0</v>
      </c>
      <c r="K780" s="24">
        <v>4.0000000000000002E-4</v>
      </c>
      <c r="L780" s="24">
        <f>F780*K780</f>
        <v>2.532E-3</v>
      </c>
      <c r="M780" s="25" t="s">
        <v>7</v>
      </c>
      <c r="N780" s="24">
        <f>IF(M780="5",I780,0)</f>
        <v>0</v>
      </c>
      <c r="Y780" s="24">
        <f>IF(AC780=0,J780,0)</f>
        <v>0</v>
      </c>
      <c r="Z780" s="24">
        <f>IF(AC780=15,J780,0)</f>
        <v>0</v>
      </c>
      <c r="AA780" s="24">
        <f>IF(AC780=21,J780,0)</f>
        <v>0</v>
      </c>
      <c r="AC780" s="26">
        <v>21</v>
      </c>
      <c r="AD780" s="26">
        <f>G780*0.938757264193116</f>
        <v>0</v>
      </c>
      <c r="AE780" s="26">
        <f>G780*(1-0.938757264193116)</f>
        <v>0</v>
      </c>
      <c r="AL780" s="26">
        <f>F780*AD780</f>
        <v>0</v>
      </c>
      <c r="AM780" s="26">
        <f>F780*AE780</f>
        <v>0</v>
      </c>
      <c r="AN780" s="27" t="s">
        <v>1641</v>
      </c>
      <c r="AO780" s="27" t="s">
        <v>1655</v>
      </c>
      <c r="AP780" s="15" t="s">
        <v>1665</v>
      </c>
    </row>
    <row r="781" spans="1:42" x14ac:dyDescent="0.2">
      <c r="D781" s="28" t="s">
        <v>1420</v>
      </c>
      <c r="F781" s="29">
        <v>6.33</v>
      </c>
    </row>
    <row r="782" spans="1:42" x14ac:dyDescent="0.2">
      <c r="A782" s="23" t="s">
        <v>393</v>
      </c>
      <c r="B782" s="23" t="s">
        <v>1109</v>
      </c>
      <c r="C782" s="23" t="s">
        <v>1133</v>
      </c>
      <c r="D782" s="23" t="s">
        <v>1692</v>
      </c>
      <c r="E782" s="23" t="s">
        <v>1601</v>
      </c>
      <c r="F782" s="24">
        <v>2.75</v>
      </c>
      <c r="G782" s="24">
        <v>0</v>
      </c>
      <c r="H782" s="24">
        <f>ROUND(F782*AD782,2)</f>
        <v>0</v>
      </c>
      <c r="I782" s="24">
        <f>J782-H782</f>
        <v>0</v>
      </c>
      <c r="J782" s="24">
        <f>ROUND(F782*G782,2)</f>
        <v>0</v>
      </c>
      <c r="K782" s="24">
        <v>3.2000000000000003E-4</v>
      </c>
      <c r="L782" s="24">
        <f>F782*K782</f>
        <v>8.8000000000000003E-4</v>
      </c>
      <c r="M782" s="25" t="s">
        <v>7</v>
      </c>
      <c r="N782" s="24">
        <f>IF(M782="5",I782,0)</f>
        <v>0</v>
      </c>
      <c r="Y782" s="24">
        <f>IF(AC782=0,J782,0)</f>
        <v>0</v>
      </c>
      <c r="Z782" s="24">
        <f>IF(AC782=15,J782,0)</f>
        <v>0</v>
      </c>
      <c r="AA782" s="24">
        <f>IF(AC782=21,J782,0)</f>
        <v>0</v>
      </c>
      <c r="AC782" s="26">
        <v>21</v>
      </c>
      <c r="AD782" s="26">
        <f>G782*0.584192439862543</f>
        <v>0</v>
      </c>
      <c r="AE782" s="26">
        <f>G782*(1-0.584192439862543)</f>
        <v>0</v>
      </c>
      <c r="AL782" s="26">
        <f>F782*AD782</f>
        <v>0</v>
      </c>
      <c r="AM782" s="26">
        <f>F782*AE782</f>
        <v>0</v>
      </c>
      <c r="AN782" s="27" t="s">
        <v>1641</v>
      </c>
      <c r="AO782" s="27" t="s">
        <v>1655</v>
      </c>
      <c r="AP782" s="15" t="s">
        <v>1665</v>
      </c>
    </row>
    <row r="783" spans="1:42" x14ac:dyDescent="0.2">
      <c r="D783" s="28" t="s">
        <v>1421</v>
      </c>
      <c r="F783" s="29">
        <v>2.75</v>
      </c>
    </row>
    <row r="784" spans="1:42" x14ac:dyDescent="0.2">
      <c r="A784" s="23" t="s">
        <v>394</v>
      </c>
      <c r="B784" s="23" t="s">
        <v>1109</v>
      </c>
      <c r="C784" s="23" t="s">
        <v>1134</v>
      </c>
      <c r="D784" s="23" t="s">
        <v>1239</v>
      </c>
      <c r="E784" s="23" t="s">
        <v>1602</v>
      </c>
      <c r="F784" s="24">
        <v>0.02</v>
      </c>
      <c r="G784" s="24">
        <v>0</v>
      </c>
      <c r="H784" s="24">
        <f>ROUND(F784*AD784,2)</f>
        <v>0</v>
      </c>
      <c r="I784" s="24">
        <f>J784-H784</f>
        <v>0</v>
      </c>
      <c r="J784" s="24">
        <f>ROUND(F784*G784,2)</f>
        <v>0</v>
      </c>
      <c r="K784" s="24">
        <v>0</v>
      </c>
      <c r="L784" s="24">
        <f>F784*K784</f>
        <v>0</v>
      </c>
      <c r="M784" s="25" t="s">
        <v>10</v>
      </c>
      <c r="N784" s="24">
        <f>IF(M784="5",I784,0)</f>
        <v>0</v>
      </c>
      <c r="Y784" s="24">
        <f>IF(AC784=0,J784,0)</f>
        <v>0</v>
      </c>
      <c r="Z784" s="24">
        <f>IF(AC784=15,J784,0)</f>
        <v>0</v>
      </c>
      <c r="AA784" s="24">
        <f>IF(AC784=21,J784,0)</f>
        <v>0</v>
      </c>
      <c r="AC784" s="26">
        <v>21</v>
      </c>
      <c r="AD784" s="26">
        <f>G784*0</f>
        <v>0</v>
      </c>
      <c r="AE784" s="26">
        <f>G784*(1-0)</f>
        <v>0</v>
      </c>
      <c r="AL784" s="26">
        <f>F784*AD784</f>
        <v>0</v>
      </c>
      <c r="AM784" s="26">
        <f>F784*AE784</f>
        <v>0</v>
      </c>
      <c r="AN784" s="27" t="s">
        <v>1641</v>
      </c>
      <c r="AO784" s="27" t="s">
        <v>1655</v>
      </c>
      <c r="AP784" s="15" t="s">
        <v>1665</v>
      </c>
    </row>
    <row r="785" spans="1:42" x14ac:dyDescent="0.2">
      <c r="D785" s="28" t="s">
        <v>1422</v>
      </c>
      <c r="F785" s="29">
        <v>0.02</v>
      </c>
    </row>
    <row r="786" spans="1:42" x14ac:dyDescent="0.2">
      <c r="A786" s="20"/>
      <c r="B786" s="21" t="s">
        <v>1109</v>
      </c>
      <c r="C786" s="21" t="s">
        <v>705</v>
      </c>
      <c r="D786" s="42" t="s">
        <v>1241</v>
      </c>
      <c r="E786" s="43"/>
      <c r="F786" s="43"/>
      <c r="G786" s="43"/>
      <c r="H786" s="22">
        <f>SUM(H787:H787)</f>
        <v>0</v>
      </c>
      <c r="I786" s="22">
        <f>SUM(I787:I787)</f>
        <v>0</v>
      </c>
      <c r="J786" s="22">
        <f>H786+I786</f>
        <v>0</v>
      </c>
      <c r="K786" s="15"/>
      <c r="L786" s="22">
        <f>SUM(L787:L787)</f>
        <v>1.4599999999999999E-3</v>
      </c>
      <c r="O786" s="22">
        <f>IF(P786="PR",J786,SUM(N787:N787))</f>
        <v>0</v>
      </c>
      <c r="P786" s="15" t="s">
        <v>1627</v>
      </c>
      <c r="Q786" s="22">
        <f>IF(P786="HS",H786,0)</f>
        <v>0</v>
      </c>
      <c r="R786" s="22">
        <f>IF(P786="HS",I786-O786,0)</f>
        <v>0</v>
      </c>
      <c r="S786" s="22">
        <f>IF(P786="PS",H786,0)</f>
        <v>0</v>
      </c>
      <c r="T786" s="22">
        <f>IF(P786="PS",I786-O786,0)</f>
        <v>0</v>
      </c>
      <c r="U786" s="22">
        <f>IF(P786="MP",H786,0)</f>
        <v>0</v>
      </c>
      <c r="V786" s="22">
        <f>IF(P786="MP",I786-O786,0)</f>
        <v>0</v>
      </c>
      <c r="W786" s="22">
        <f>IF(P786="OM",H786,0)</f>
        <v>0</v>
      </c>
      <c r="X786" s="15" t="s">
        <v>1109</v>
      </c>
      <c r="AH786" s="22">
        <f>SUM(Y787:Y787)</f>
        <v>0</v>
      </c>
      <c r="AI786" s="22">
        <f>SUM(Z787:Z787)</f>
        <v>0</v>
      </c>
      <c r="AJ786" s="22">
        <f>SUM(AA787:AA787)</f>
        <v>0</v>
      </c>
    </row>
    <row r="787" spans="1:42" x14ac:dyDescent="0.2">
      <c r="A787" s="23" t="s">
        <v>395</v>
      </c>
      <c r="B787" s="23" t="s">
        <v>1109</v>
      </c>
      <c r="C787" s="23" t="s">
        <v>1135</v>
      </c>
      <c r="D787" s="23" t="s">
        <v>1242</v>
      </c>
      <c r="E787" s="23" t="s">
        <v>1603</v>
      </c>
      <c r="F787" s="24">
        <v>1</v>
      </c>
      <c r="G787" s="24">
        <v>0</v>
      </c>
      <c r="H787" s="24">
        <f>ROUND(F787*AD787,2)</f>
        <v>0</v>
      </c>
      <c r="I787" s="24">
        <f>J787-H787</f>
        <v>0</v>
      </c>
      <c r="J787" s="24">
        <f>ROUND(F787*G787,2)</f>
        <v>0</v>
      </c>
      <c r="K787" s="24">
        <v>1.4599999999999999E-3</v>
      </c>
      <c r="L787" s="24">
        <f>F787*K787</f>
        <v>1.4599999999999999E-3</v>
      </c>
      <c r="M787" s="25" t="s">
        <v>7</v>
      </c>
      <c r="N787" s="24">
        <f>IF(M787="5",I787,0)</f>
        <v>0</v>
      </c>
      <c r="Y787" s="24">
        <f>IF(AC787=0,J787,0)</f>
        <v>0</v>
      </c>
      <c r="Z787" s="24">
        <f>IF(AC787=15,J787,0)</f>
        <v>0</v>
      </c>
      <c r="AA787" s="24">
        <f>IF(AC787=21,J787,0)</f>
        <v>0</v>
      </c>
      <c r="AC787" s="26">
        <v>21</v>
      </c>
      <c r="AD787" s="26">
        <f>G787*0</f>
        <v>0</v>
      </c>
      <c r="AE787" s="26">
        <f>G787*(1-0)</f>
        <v>0</v>
      </c>
      <c r="AL787" s="26">
        <f>F787*AD787</f>
        <v>0</v>
      </c>
      <c r="AM787" s="26">
        <f>F787*AE787</f>
        <v>0</v>
      </c>
      <c r="AN787" s="27" t="s">
        <v>1642</v>
      </c>
      <c r="AO787" s="27" t="s">
        <v>1656</v>
      </c>
      <c r="AP787" s="15" t="s">
        <v>1665</v>
      </c>
    </row>
    <row r="788" spans="1:42" x14ac:dyDescent="0.2">
      <c r="D788" s="28" t="s">
        <v>1243</v>
      </c>
      <c r="F788" s="29">
        <v>1</v>
      </c>
    </row>
    <row r="789" spans="1:42" x14ac:dyDescent="0.2">
      <c r="A789" s="20"/>
      <c r="B789" s="21" t="s">
        <v>1109</v>
      </c>
      <c r="C789" s="21" t="s">
        <v>709</v>
      </c>
      <c r="D789" s="42" t="s">
        <v>1244</v>
      </c>
      <c r="E789" s="43"/>
      <c r="F789" s="43"/>
      <c r="G789" s="43"/>
      <c r="H789" s="22">
        <f>SUM(H790:H820)</f>
        <v>0</v>
      </c>
      <c r="I789" s="22">
        <f>SUM(I790:I820)</f>
        <v>0</v>
      </c>
      <c r="J789" s="22">
        <f>H789+I789</f>
        <v>0</v>
      </c>
      <c r="K789" s="15"/>
      <c r="L789" s="22">
        <f>SUM(L790:L820)</f>
        <v>5.5830000000000005E-2</v>
      </c>
      <c r="O789" s="22">
        <f>IF(P789="PR",J789,SUM(N790:N820))</f>
        <v>0</v>
      </c>
      <c r="P789" s="15" t="s">
        <v>1627</v>
      </c>
      <c r="Q789" s="22">
        <f>IF(P789="HS",H789,0)</f>
        <v>0</v>
      </c>
      <c r="R789" s="22">
        <f>IF(P789="HS",I789-O789,0)</f>
        <v>0</v>
      </c>
      <c r="S789" s="22">
        <f>IF(P789="PS",H789,0)</f>
        <v>0</v>
      </c>
      <c r="T789" s="22">
        <f>IF(P789="PS",I789-O789,0)</f>
        <v>0</v>
      </c>
      <c r="U789" s="22">
        <f>IF(P789="MP",H789,0)</f>
        <v>0</v>
      </c>
      <c r="V789" s="22">
        <f>IF(P789="MP",I789-O789,0)</f>
        <v>0</v>
      </c>
      <c r="W789" s="22">
        <f>IF(P789="OM",H789,0)</f>
        <v>0</v>
      </c>
      <c r="X789" s="15" t="s">
        <v>1109</v>
      </c>
      <c r="AH789" s="22">
        <f>SUM(Y790:Y820)</f>
        <v>0</v>
      </c>
      <c r="AI789" s="22">
        <f>SUM(Z790:Z820)</f>
        <v>0</v>
      </c>
      <c r="AJ789" s="22">
        <f>SUM(AA790:AA820)</f>
        <v>0</v>
      </c>
    </row>
    <row r="790" spans="1:42" x14ac:dyDescent="0.2">
      <c r="A790" s="23" t="s">
        <v>396</v>
      </c>
      <c r="B790" s="23" t="s">
        <v>1109</v>
      </c>
      <c r="C790" s="23" t="s">
        <v>1136</v>
      </c>
      <c r="D790" s="23" t="s">
        <v>1245</v>
      </c>
      <c r="E790" s="23" t="s">
        <v>1604</v>
      </c>
      <c r="F790" s="24">
        <v>1</v>
      </c>
      <c r="G790" s="24">
        <v>0</v>
      </c>
      <c r="H790" s="24">
        <f>ROUND(F790*AD790,2)</f>
        <v>0</v>
      </c>
      <c r="I790" s="24">
        <f>J790-H790</f>
        <v>0</v>
      </c>
      <c r="J790" s="24">
        <f>ROUND(F790*G790,2)</f>
        <v>0</v>
      </c>
      <c r="K790" s="24">
        <v>1.41E-3</v>
      </c>
      <c r="L790" s="24">
        <f>F790*K790</f>
        <v>1.41E-3</v>
      </c>
      <c r="M790" s="25" t="s">
        <v>7</v>
      </c>
      <c r="N790" s="24">
        <f>IF(M790="5",I790,0)</f>
        <v>0</v>
      </c>
      <c r="Y790" s="24">
        <f>IF(AC790=0,J790,0)</f>
        <v>0</v>
      </c>
      <c r="Z790" s="24">
        <f>IF(AC790=15,J790,0)</f>
        <v>0</v>
      </c>
      <c r="AA790" s="24">
        <f>IF(AC790=21,J790,0)</f>
        <v>0</v>
      </c>
      <c r="AC790" s="26">
        <v>21</v>
      </c>
      <c r="AD790" s="26">
        <f>G790*0.538136882129278</f>
        <v>0</v>
      </c>
      <c r="AE790" s="26">
        <f>G790*(1-0.538136882129278)</f>
        <v>0</v>
      </c>
      <c r="AL790" s="26">
        <f>F790*AD790</f>
        <v>0</v>
      </c>
      <c r="AM790" s="26">
        <f>F790*AE790</f>
        <v>0</v>
      </c>
      <c r="AN790" s="27" t="s">
        <v>1643</v>
      </c>
      <c r="AO790" s="27" t="s">
        <v>1656</v>
      </c>
      <c r="AP790" s="15" t="s">
        <v>1665</v>
      </c>
    </row>
    <row r="791" spans="1:42" x14ac:dyDescent="0.2">
      <c r="D791" s="28" t="s">
        <v>1243</v>
      </c>
      <c r="F791" s="29">
        <v>1</v>
      </c>
    </row>
    <row r="792" spans="1:42" x14ac:dyDescent="0.2">
      <c r="A792" s="30" t="s">
        <v>397</v>
      </c>
      <c r="B792" s="30" t="s">
        <v>1109</v>
      </c>
      <c r="C792" s="30" t="s">
        <v>1138</v>
      </c>
      <c r="D792" s="39" t="s">
        <v>1709</v>
      </c>
      <c r="E792" s="30" t="s">
        <v>1604</v>
      </c>
      <c r="F792" s="31">
        <v>1</v>
      </c>
      <c r="G792" s="31">
        <v>0</v>
      </c>
      <c r="H792" s="31">
        <f>ROUND(F792*AD792,2)</f>
        <v>0</v>
      </c>
      <c r="I792" s="31">
        <f>J792-H792</f>
        <v>0</v>
      </c>
      <c r="J792" s="31">
        <f>ROUND(F792*G792,2)</f>
        <v>0</v>
      </c>
      <c r="K792" s="31">
        <v>1.4E-2</v>
      </c>
      <c r="L792" s="31">
        <f>F792*K792</f>
        <v>1.4E-2</v>
      </c>
      <c r="M792" s="32" t="s">
        <v>1623</v>
      </c>
      <c r="N792" s="31">
        <f>IF(M792="5",I792,0)</f>
        <v>0</v>
      </c>
      <c r="Y792" s="31">
        <f>IF(AC792=0,J792,0)</f>
        <v>0</v>
      </c>
      <c r="Z792" s="31">
        <f>IF(AC792=15,J792,0)</f>
        <v>0</v>
      </c>
      <c r="AA792" s="31">
        <f>IF(AC792=21,J792,0)</f>
        <v>0</v>
      </c>
      <c r="AC792" s="26">
        <v>21</v>
      </c>
      <c r="AD792" s="26">
        <f>G792*1</f>
        <v>0</v>
      </c>
      <c r="AE792" s="26">
        <f>G792*(1-1)</f>
        <v>0</v>
      </c>
      <c r="AL792" s="26">
        <f>F792*AD792</f>
        <v>0</v>
      </c>
      <c r="AM792" s="26">
        <f>F792*AE792</f>
        <v>0</v>
      </c>
      <c r="AN792" s="27" t="s">
        <v>1643</v>
      </c>
      <c r="AO792" s="27" t="s">
        <v>1656</v>
      </c>
      <c r="AP792" s="15" t="s">
        <v>1665</v>
      </c>
    </row>
    <row r="793" spans="1:42" x14ac:dyDescent="0.2">
      <c r="D793" s="28" t="s">
        <v>1243</v>
      </c>
      <c r="F793" s="29">
        <v>1</v>
      </c>
    </row>
    <row r="794" spans="1:42" x14ac:dyDescent="0.2">
      <c r="A794" s="23" t="s">
        <v>398</v>
      </c>
      <c r="B794" s="23" t="s">
        <v>1109</v>
      </c>
      <c r="C794" s="23" t="s">
        <v>1139</v>
      </c>
      <c r="D794" s="23" t="s">
        <v>1247</v>
      </c>
      <c r="E794" s="23" t="s">
        <v>1604</v>
      </c>
      <c r="F794" s="24">
        <v>1</v>
      </c>
      <c r="G794" s="24">
        <v>0</v>
      </c>
      <c r="H794" s="24">
        <f>ROUND(F794*AD794,2)</f>
        <v>0</v>
      </c>
      <c r="I794" s="24">
        <f>J794-H794</f>
        <v>0</v>
      </c>
      <c r="J794" s="24">
        <f>ROUND(F794*G794,2)</f>
        <v>0</v>
      </c>
      <c r="K794" s="24">
        <v>1.1999999999999999E-3</v>
      </c>
      <c r="L794" s="24">
        <f>F794*K794</f>
        <v>1.1999999999999999E-3</v>
      </c>
      <c r="M794" s="25" t="s">
        <v>7</v>
      </c>
      <c r="N794" s="24">
        <f>IF(M794="5",I794,0)</f>
        <v>0</v>
      </c>
      <c r="Y794" s="24">
        <f>IF(AC794=0,J794,0)</f>
        <v>0</v>
      </c>
      <c r="Z794" s="24">
        <f>IF(AC794=15,J794,0)</f>
        <v>0</v>
      </c>
      <c r="AA794" s="24">
        <f>IF(AC794=21,J794,0)</f>
        <v>0</v>
      </c>
      <c r="AC794" s="26">
        <v>21</v>
      </c>
      <c r="AD794" s="26">
        <f>G794*0.50771855010661</f>
        <v>0</v>
      </c>
      <c r="AE794" s="26">
        <f>G794*(1-0.50771855010661)</f>
        <v>0</v>
      </c>
      <c r="AL794" s="26">
        <f>F794*AD794</f>
        <v>0</v>
      </c>
      <c r="AM794" s="26">
        <f>F794*AE794</f>
        <v>0</v>
      </c>
      <c r="AN794" s="27" t="s">
        <v>1643</v>
      </c>
      <c r="AO794" s="27" t="s">
        <v>1656</v>
      </c>
      <c r="AP794" s="15" t="s">
        <v>1665</v>
      </c>
    </row>
    <row r="795" spans="1:42" x14ac:dyDescent="0.2">
      <c r="D795" s="28" t="s">
        <v>1243</v>
      </c>
      <c r="F795" s="29">
        <v>1</v>
      </c>
    </row>
    <row r="796" spans="1:42" x14ac:dyDescent="0.2">
      <c r="A796" s="30" t="s">
        <v>399</v>
      </c>
      <c r="B796" s="30" t="s">
        <v>1109</v>
      </c>
      <c r="C796" s="30" t="s">
        <v>1140</v>
      </c>
      <c r="D796" s="30" t="s">
        <v>1693</v>
      </c>
      <c r="E796" s="30" t="s">
        <v>1604</v>
      </c>
      <c r="F796" s="31">
        <v>1</v>
      </c>
      <c r="G796" s="31">
        <v>0</v>
      </c>
      <c r="H796" s="31">
        <f>ROUND(F796*AD796,2)</f>
        <v>0</v>
      </c>
      <c r="I796" s="31">
        <f>J796-H796</f>
        <v>0</v>
      </c>
      <c r="J796" s="31">
        <f>ROUND(F796*G796,2)</f>
        <v>0</v>
      </c>
      <c r="K796" s="31">
        <v>1.0499999999999999E-3</v>
      </c>
      <c r="L796" s="31">
        <f>F796*K796</f>
        <v>1.0499999999999999E-3</v>
      </c>
      <c r="M796" s="32" t="s">
        <v>1623</v>
      </c>
      <c r="N796" s="31">
        <f>IF(M796="5",I796,0)</f>
        <v>0</v>
      </c>
      <c r="Y796" s="31">
        <f>IF(AC796=0,J796,0)</f>
        <v>0</v>
      </c>
      <c r="Z796" s="31">
        <f>IF(AC796=15,J796,0)</f>
        <v>0</v>
      </c>
      <c r="AA796" s="31">
        <f>IF(AC796=21,J796,0)</f>
        <v>0</v>
      </c>
      <c r="AC796" s="26">
        <v>21</v>
      </c>
      <c r="AD796" s="26">
        <f>G796*1</f>
        <v>0</v>
      </c>
      <c r="AE796" s="26">
        <f>G796*(1-1)</f>
        <v>0</v>
      </c>
      <c r="AL796" s="26">
        <f>F796*AD796</f>
        <v>0</v>
      </c>
      <c r="AM796" s="26">
        <f>F796*AE796</f>
        <v>0</v>
      </c>
      <c r="AN796" s="27" t="s">
        <v>1643</v>
      </c>
      <c r="AO796" s="27" t="s">
        <v>1656</v>
      </c>
      <c r="AP796" s="15" t="s">
        <v>1665</v>
      </c>
    </row>
    <row r="797" spans="1:42" x14ac:dyDescent="0.2">
      <c r="D797" s="28" t="s">
        <v>1243</v>
      </c>
      <c r="F797" s="29">
        <v>1</v>
      </c>
    </row>
    <row r="798" spans="1:42" x14ac:dyDescent="0.2">
      <c r="A798" s="30" t="s">
        <v>400</v>
      </c>
      <c r="B798" s="30" t="s">
        <v>1109</v>
      </c>
      <c r="C798" s="30" t="s">
        <v>1141</v>
      </c>
      <c r="D798" s="30" t="s">
        <v>1248</v>
      </c>
      <c r="E798" s="30" t="s">
        <v>1604</v>
      </c>
      <c r="F798" s="31">
        <v>1</v>
      </c>
      <c r="G798" s="31">
        <v>0</v>
      </c>
      <c r="H798" s="31">
        <f>ROUND(F798*AD798,2)</f>
        <v>0</v>
      </c>
      <c r="I798" s="31">
        <f>J798-H798</f>
        <v>0</v>
      </c>
      <c r="J798" s="31">
        <f>ROUND(F798*G798,2)</f>
        <v>0</v>
      </c>
      <c r="K798" s="31">
        <v>7.3999999999999999E-4</v>
      </c>
      <c r="L798" s="31">
        <f>F798*K798</f>
        <v>7.3999999999999999E-4</v>
      </c>
      <c r="M798" s="32" t="s">
        <v>1623</v>
      </c>
      <c r="N798" s="31">
        <f>IF(M798="5",I798,0)</f>
        <v>0</v>
      </c>
      <c r="Y798" s="31">
        <f>IF(AC798=0,J798,0)</f>
        <v>0</v>
      </c>
      <c r="Z798" s="31">
        <f>IF(AC798=15,J798,0)</f>
        <v>0</v>
      </c>
      <c r="AA798" s="31">
        <f>IF(AC798=21,J798,0)</f>
        <v>0</v>
      </c>
      <c r="AC798" s="26">
        <v>21</v>
      </c>
      <c r="AD798" s="26">
        <f>G798*1</f>
        <v>0</v>
      </c>
      <c r="AE798" s="26">
        <f>G798*(1-1)</f>
        <v>0</v>
      </c>
      <c r="AL798" s="26">
        <f>F798*AD798</f>
        <v>0</v>
      </c>
      <c r="AM798" s="26">
        <f>F798*AE798</f>
        <v>0</v>
      </c>
      <c r="AN798" s="27" t="s">
        <v>1643</v>
      </c>
      <c r="AO798" s="27" t="s">
        <v>1656</v>
      </c>
      <c r="AP798" s="15" t="s">
        <v>1665</v>
      </c>
    </row>
    <row r="799" spans="1:42" x14ac:dyDescent="0.2">
      <c r="D799" s="28" t="s">
        <v>1243</v>
      </c>
      <c r="F799" s="29">
        <v>1</v>
      </c>
    </row>
    <row r="800" spans="1:42" x14ac:dyDescent="0.2">
      <c r="A800" s="23" t="s">
        <v>401</v>
      </c>
      <c r="B800" s="23" t="s">
        <v>1109</v>
      </c>
      <c r="C800" s="23" t="s">
        <v>1142</v>
      </c>
      <c r="D800" s="23" t="s">
        <v>1249</v>
      </c>
      <c r="E800" s="23" t="s">
        <v>1605</v>
      </c>
      <c r="F800" s="24">
        <v>1</v>
      </c>
      <c r="G800" s="24">
        <v>0</v>
      </c>
      <c r="H800" s="24">
        <f>ROUND(F800*AD800,2)</f>
        <v>0</v>
      </c>
      <c r="I800" s="24">
        <f>J800-H800</f>
        <v>0</v>
      </c>
      <c r="J800" s="24">
        <f>ROUND(F800*G800,2)</f>
        <v>0</v>
      </c>
      <c r="K800" s="24">
        <v>4.0000000000000001E-3</v>
      </c>
      <c r="L800" s="24">
        <f>F800*K800</f>
        <v>4.0000000000000001E-3</v>
      </c>
      <c r="M800" s="25" t="s">
        <v>7</v>
      </c>
      <c r="N800" s="24">
        <f>IF(M800="5",I800,0)</f>
        <v>0</v>
      </c>
      <c r="Y800" s="24">
        <f>IF(AC800=0,J800,0)</f>
        <v>0</v>
      </c>
      <c r="Z800" s="24">
        <f>IF(AC800=15,J800,0)</f>
        <v>0</v>
      </c>
      <c r="AA800" s="24">
        <f>IF(AC800=21,J800,0)</f>
        <v>0</v>
      </c>
      <c r="AC800" s="26">
        <v>21</v>
      </c>
      <c r="AD800" s="26">
        <f>G800*0.62904717853839</f>
        <v>0</v>
      </c>
      <c r="AE800" s="26">
        <f>G800*(1-0.62904717853839)</f>
        <v>0</v>
      </c>
      <c r="AL800" s="26">
        <f>F800*AD800</f>
        <v>0</v>
      </c>
      <c r="AM800" s="26">
        <f>F800*AE800</f>
        <v>0</v>
      </c>
      <c r="AN800" s="27" t="s">
        <v>1643</v>
      </c>
      <c r="AO800" s="27" t="s">
        <v>1656</v>
      </c>
      <c r="AP800" s="15" t="s">
        <v>1665</v>
      </c>
    </row>
    <row r="801" spans="1:42" x14ac:dyDescent="0.2">
      <c r="D801" s="28" t="s">
        <v>1243</v>
      </c>
      <c r="F801" s="29">
        <v>1</v>
      </c>
    </row>
    <row r="802" spans="1:42" x14ac:dyDescent="0.2">
      <c r="A802" s="30" t="s">
        <v>402</v>
      </c>
      <c r="B802" s="30" t="s">
        <v>1109</v>
      </c>
      <c r="C802" s="30" t="s">
        <v>1143</v>
      </c>
      <c r="D802" s="30" t="s">
        <v>1683</v>
      </c>
      <c r="E802" s="30" t="s">
        <v>1604</v>
      </c>
      <c r="F802" s="31">
        <v>1</v>
      </c>
      <c r="G802" s="31">
        <v>0</v>
      </c>
      <c r="H802" s="31">
        <f>ROUND(F802*AD802,2)</f>
        <v>0</v>
      </c>
      <c r="I802" s="31">
        <f>J802-H802</f>
        <v>0</v>
      </c>
      <c r="J802" s="31">
        <f>ROUND(F802*G802,2)</f>
        <v>0</v>
      </c>
      <c r="K802" s="31">
        <v>1E-3</v>
      </c>
      <c r="L802" s="31">
        <f>F802*K802</f>
        <v>1E-3</v>
      </c>
      <c r="M802" s="32" t="s">
        <v>1623</v>
      </c>
      <c r="N802" s="31">
        <f>IF(M802="5",I802,0)</f>
        <v>0</v>
      </c>
      <c r="Y802" s="31">
        <f>IF(AC802=0,J802,0)</f>
        <v>0</v>
      </c>
      <c r="Z802" s="31">
        <f>IF(AC802=15,J802,0)</f>
        <v>0</v>
      </c>
      <c r="AA802" s="31">
        <f>IF(AC802=21,J802,0)</f>
        <v>0</v>
      </c>
      <c r="AC802" s="26">
        <v>21</v>
      </c>
      <c r="AD802" s="26">
        <f>G802*1</f>
        <v>0</v>
      </c>
      <c r="AE802" s="26">
        <f>G802*(1-1)</f>
        <v>0</v>
      </c>
      <c r="AL802" s="26">
        <f>F802*AD802</f>
        <v>0</v>
      </c>
      <c r="AM802" s="26">
        <f>F802*AE802</f>
        <v>0</v>
      </c>
      <c r="AN802" s="27" t="s">
        <v>1643</v>
      </c>
      <c r="AO802" s="27" t="s">
        <v>1656</v>
      </c>
      <c r="AP802" s="15" t="s">
        <v>1665</v>
      </c>
    </row>
    <row r="803" spans="1:42" x14ac:dyDescent="0.2">
      <c r="D803" s="28" t="s">
        <v>1243</v>
      </c>
      <c r="F803" s="29">
        <v>1</v>
      </c>
    </row>
    <row r="804" spans="1:42" x14ac:dyDescent="0.2">
      <c r="A804" s="30" t="s">
        <v>403</v>
      </c>
      <c r="B804" s="30" t="s">
        <v>1109</v>
      </c>
      <c r="C804" s="30" t="s">
        <v>1144</v>
      </c>
      <c r="D804" s="30" t="s">
        <v>1694</v>
      </c>
      <c r="E804" s="30" t="s">
        <v>1604</v>
      </c>
      <c r="F804" s="31">
        <v>1</v>
      </c>
      <c r="G804" s="31">
        <v>0</v>
      </c>
      <c r="H804" s="31">
        <f>ROUND(F804*AD804,2)</f>
        <v>0</v>
      </c>
      <c r="I804" s="31">
        <f>J804-H804</f>
        <v>0</v>
      </c>
      <c r="J804" s="31">
        <f>ROUND(F804*G804,2)</f>
        <v>0</v>
      </c>
      <c r="K804" s="31">
        <v>1.4500000000000001E-2</v>
      </c>
      <c r="L804" s="31">
        <f>F804*K804</f>
        <v>1.4500000000000001E-2</v>
      </c>
      <c r="M804" s="32" t="s">
        <v>1623</v>
      </c>
      <c r="N804" s="31">
        <f>IF(M804="5",I804,0)</f>
        <v>0</v>
      </c>
      <c r="Y804" s="31">
        <f>IF(AC804=0,J804,0)</f>
        <v>0</v>
      </c>
      <c r="Z804" s="31">
        <f>IF(AC804=15,J804,0)</f>
        <v>0</v>
      </c>
      <c r="AA804" s="31">
        <f>IF(AC804=21,J804,0)</f>
        <v>0</v>
      </c>
      <c r="AC804" s="26">
        <v>21</v>
      </c>
      <c r="AD804" s="26">
        <f>G804*1</f>
        <v>0</v>
      </c>
      <c r="AE804" s="26">
        <f>G804*(1-1)</f>
        <v>0</v>
      </c>
      <c r="AL804" s="26">
        <f>F804*AD804</f>
        <v>0</v>
      </c>
      <c r="AM804" s="26">
        <f>F804*AE804</f>
        <v>0</v>
      </c>
      <c r="AN804" s="27" t="s">
        <v>1643</v>
      </c>
      <c r="AO804" s="27" t="s">
        <v>1656</v>
      </c>
      <c r="AP804" s="15" t="s">
        <v>1665</v>
      </c>
    </row>
    <row r="805" spans="1:42" x14ac:dyDescent="0.2">
      <c r="D805" s="28" t="s">
        <v>1243</v>
      </c>
      <c r="F805" s="29">
        <v>1</v>
      </c>
    </row>
    <row r="806" spans="1:42" x14ac:dyDescent="0.2">
      <c r="A806" s="23" t="s">
        <v>404</v>
      </c>
      <c r="B806" s="23" t="s">
        <v>1109</v>
      </c>
      <c r="C806" s="23" t="s">
        <v>1145</v>
      </c>
      <c r="D806" s="23" t="s">
        <v>1250</v>
      </c>
      <c r="E806" s="23" t="s">
        <v>1605</v>
      </c>
      <c r="F806" s="24">
        <v>1</v>
      </c>
      <c r="G806" s="24">
        <v>0</v>
      </c>
      <c r="H806" s="24">
        <f>ROUND(F806*AD806,2)</f>
        <v>0</v>
      </c>
      <c r="I806" s="24">
        <f>J806-H806</f>
        <v>0</v>
      </c>
      <c r="J806" s="24">
        <f>ROUND(F806*G806,2)</f>
        <v>0</v>
      </c>
      <c r="K806" s="24">
        <v>1.7000000000000001E-4</v>
      </c>
      <c r="L806" s="24">
        <f>F806*K806</f>
        <v>1.7000000000000001E-4</v>
      </c>
      <c r="M806" s="25" t="s">
        <v>7</v>
      </c>
      <c r="N806" s="24">
        <f>IF(M806="5",I806,0)</f>
        <v>0</v>
      </c>
      <c r="Y806" s="24">
        <f>IF(AC806=0,J806,0)</f>
        <v>0</v>
      </c>
      <c r="Z806" s="24">
        <f>IF(AC806=15,J806,0)</f>
        <v>0</v>
      </c>
      <c r="AA806" s="24">
        <f>IF(AC806=21,J806,0)</f>
        <v>0</v>
      </c>
      <c r="AC806" s="26">
        <v>21</v>
      </c>
      <c r="AD806" s="26">
        <f>G806*0.503959731543624</f>
        <v>0</v>
      </c>
      <c r="AE806" s="26">
        <f>G806*(1-0.503959731543624)</f>
        <v>0</v>
      </c>
      <c r="AL806" s="26">
        <f>F806*AD806</f>
        <v>0</v>
      </c>
      <c r="AM806" s="26">
        <f>F806*AE806</f>
        <v>0</v>
      </c>
      <c r="AN806" s="27" t="s">
        <v>1643</v>
      </c>
      <c r="AO806" s="27" t="s">
        <v>1656</v>
      </c>
      <c r="AP806" s="15" t="s">
        <v>1665</v>
      </c>
    </row>
    <row r="807" spans="1:42" x14ac:dyDescent="0.2">
      <c r="D807" s="28" t="s">
        <v>1243</v>
      </c>
      <c r="F807" s="29">
        <v>1</v>
      </c>
    </row>
    <row r="808" spans="1:42" x14ac:dyDescent="0.2">
      <c r="A808" s="23" t="s">
        <v>405</v>
      </c>
      <c r="B808" s="23" t="s">
        <v>1109</v>
      </c>
      <c r="C808" s="23" t="s">
        <v>1146</v>
      </c>
      <c r="D808" s="23" t="s">
        <v>1695</v>
      </c>
      <c r="E808" s="23" t="s">
        <v>1601</v>
      </c>
      <c r="F808" s="24">
        <v>0.95</v>
      </c>
      <c r="G808" s="24">
        <v>0</v>
      </c>
      <c r="H808" s="24">
        <f>ROUND(F808*AD808,2)</f>
        <v>0</v>
      </c>
      <c r="I808" s="24">
        <f>J808-H808</f>
        <v>0</v>
      </c>
      <c r="J808" s="24">
        <f>ROUND(F808*G808,2)</f>
        <v>0</v>
      </c>
      <c r="K808" s="24">
        <v>8.9999999999999993E-3</v>
      </c>
      <c r="L808" s="24">
        <f>F808*K808</f>
        <v>8.5499999999999986E-3</v>
      </c>
      <c r="M808" s="25" t="s">
        <v>7</v>
      </c>
      <c r="N808" s="24">
        <f>IF(M808="5",I808,0)</f>
        <v>0</v>
      </c>
      <c r="Y808" s="24">
        <f>IF(AC808=0,J808,0)</f>
        <v>0</v>
      </c>
      <c r="Z808" s="24">
        <f>IF(AC808=15,J808,0)</f>
        <v>0</v>
      </c>
      <c r="AA808" s="24">
        <f>IF(AC808=21,J808,0)</f>
        <v>0</v>
      </c>
      <c r="AC808" s="26">
        <v>21</v>
      </c>
      <c r="AD808" s="26">
        <f>G808*1</f>
        <v>0</v>
      </c>
      <c r="AE808" s="26">
        <f>G808*(1-1)</f>
        <v>0</v>
      </c>
      <c r="AL808" s="26">
        <f>F808*AD808</f>
        <v>0</v>
      </c>
      <c r="AM808" s="26">
        <f>F808*AE808</f>
        <v>0</v>
      </c>
      <c r="AN808" s="27" t="s">
        <v>1643</v>
      </c>
      <c r="AO808" s="27" t="s">
        <v>1656</v>
      </c>
      <c r="AP808" s="15" t="s">
        <v>1665</v>
      </c>
    </row>
    <row r="809" spans="1:42" x14ac:dyDescent="0.2">
      <c r="D809" s="28" t="s">
        <v>1423</v>
      </c>
      <c r="F809" s="29">
        <v>0.95</v>
      </c>
    </row>
    <row r="810" spans="1:42" x14ac:dyDescent="0.2">
      <c r="A810" s="23" t="s">
        <v>406</v>
      </c>
      <c r="B810" s="23" t="s">
        <v>1109</v>
      </c>
      <c r="C810" s="23" t="s">
        <v>1147</v>
      </c>
      <c r="D810" s="23" t="s">
        <v>1679</v>
      </c>
      <c r="E810" s="23" t="s">
        <v>1604</v>
      </c>
      <c r="F810" s="24">
        <v>1</v>
      </c>
      <c r="G810" s="24">
        <v>0</v>
      </c>
      <c r="H810" s="24">
        <f>ROUND(F810*AD810,2)</f>
        <v>0</v>
      </c>
      <c r="I810" s="24">
        <f>J810-H810</f>
        <v>0</v>
      </c>
      <c r="J810" s="24">
        <f>ROUND(F810*G810,2)</f>
        <v>0</v>
      </c>
      <c r="K810" s="24">
        <v>7.0000000000000001E-3</v>
      </c>
      <c r="L810" s="24">
        <f>F810*K810</f>
        <v>7.0000000000000001E-3</v>
      </c>
      <c r="M810" s="25" t="s">
        <v>7</v>
      </c>
      <c r="N810" s="24">
        <f>IF(M810="5",I810,0)</f>
        <v>0</v>
      </c>
      <c r="Y810" s="24">
        <f>IF(AC810=0,J810,0)</f>
        <v>0</v>
      </c>
      <c r="Z810" s="24">
        <f>IF(AC810=15,J810,0)</f>
        <v>0</v>
      </c>
      <c r="AA810" s="24">
        <f>IF(AC810=21,J810,0)</f>
        <v>0</v>
      </c>
      <c r="AC810" s="26">
        <v>21</v>
      </c>
      <c r="AD810" s="26">
        <f>G810*1</f>
        <v>0</v>
      </c>
      <c r="AE810" s="26">
        <f>G810*(1-1)</f>
        <v>0</v>
      </c>
      <c r="AL810" s="26">
        <f>F810*AD810</f>
        <v>0</v>
      </c>
      <c r="AM810" s="26">
        <f>F810*AE810</f>
        <v>0</v>
      </c>
      <c r="AN810" s="27" t="s">
        <v>1643</v>
      </c>
      <c r="AO810" s="27" t="s">
        <v>1656</v>
      </c>
      <c r="AP810" s="15" t="s">
        <v>1665</v>
      </c>
    </row>
    <row r="811" spans="1:42" x14ac:dyDescent="0.2">
      <c r="D811" s="28" t="s">
        <v>1243</v>
      </c>
      <c r="F811" s="29">
        <v>1</v>
      </c>
    </row>
    <row r="812" spans="1:42" x14ac:dyDescent="0.2">
      <c r="A812" s="23" t="s">
        <v>407</v>
      </c>
      <c r="B812" s="23" t="s">
        <v>1109</v>
      </c>
      <c r="C812" s="23" t="s">
        <v>1148</v>
      </c>
      <c r="D812" s="23" t="s">
        <v>1696</v>
      </c>
      <c r="E812" s="23" t="s">
        <v>1604</v>
      </c>
      <c r="F812" s="24">
        <v>1</v>
      </c>
      <c r="G812" s="24">
        <v>0</v>
      </c>
      <c r="H812" s="24">
        <f>ROUND(F812*AD812,2)</f>
        <v>0</v>
      </c>
      <c r="I812" s="24">
        <f>J812-H812</f>
        <v>0</v>
      </c>
      <c r="J812" s="24">
        <f>ROUND(F812*G812,2)</f>
        <v>0</v>
      </c>
      <c r="K812" s="24">
        <v>2.7999999999999998E-4</v>
      </c>
      <c r="L812" s="24">
        <f>F812*K812</f>
        <v>2.7999999999999998E-4</v>
      </c>
      <c r="M812" s="25" t="s">
        <v>7</v>
      </c>
      <c r="N812" s="24">
        <f>IF(M812="5",I812,0)</f>
        <v>0</v>
      </c>
      <c r="Y812" s="24">
        <f>IF(AC812=0,J812,0)</f>
        <v>0</v>
      </c>
      <c r="Z812" s="24">
        <f>IF(AC812=15,J812,0)</f>
        <v>0</v>
      </c>
      <c r="AA812" s="24">
        <f>IF(AC812=21,J812,0)</f>
        <v>0</v>
      </c>
      <c r="AC812" s="26">
        <v>21</v>
      </c>
      <c r="AD812" s="26">
        <f>G812*1</f>
        <v>0</v>
      </c>
      <c r="AE812" s="26">
        <f>G812*(1-1)</f>
        <v>0</v>
      </c>
      <c r="AL812" s="26">
        <f>F812*AD812</f>
        <v>0</v>
      </c>
      <c r="AM812" s="26">
        <f>F812*AE812</f>
        <v>0</v>
      </c>
      <c r="AN812" s="27" t="s">
        <v>1643</v>
      </c>
      <c r="AO812" s="27" t="s">
        <v>1656</v>
      </c>
      <c r="AP812" s="15" t="s">
        <v>1665</v>
      </c>
    </row>
    <row r="813" spans="1:42" x14ac:dyDescent="0.2">
      <c r="D813" s="28" t="s">
        <v>1243</v>
      </c>
      <c r="F813" s="29">
        <v>1</v>
      </c>
    </row>
    <row r="814" spans="1:42" x14ac:dyDescent="0.2">
      <c r="A814" s="23" t="s">
        <v>408</v>
      </c>
      <c r="B814" s="23" t="s">
        <v>1109</v>
      </c>
      <c r="C814" s="23" t="s">
        <v>1149</v>
      </c>
      <c r="D814" s="23" t="s">
        <v>1697</v>
      </c>
      <c r="E814" s="23" t="s">
        <v>1604</v>
      </c>
      <c r="F814" s="24">
        <v>1</v>
      </c>
      <c r="G814" s="24">
        <v>0</v>
      </c>
      <c r="H814" s="24">
        <f>ROUND(F814*AD814,2)</f>
        <v>0</v>
      </c>
      <c r="I814" s="24">
        <f>J814-H814</f>
        <v>0</v>
      </c>
      <c r="J814" s="24">
        <f>ROUND(F814*G814,2)</f>
        <v>0</v>
      </c>
      <c r="K814" s="24">
        <v>1.1000000000000001E-3</v>
      </c>
      <c r="L814" s="24">
        <f>F814*K814</f>
        <v>1.1000000000000001E-3</v>
      </c>
      <c r="M814" s="25" t="s">
        <v>7</v>
      </c>
      <c r="N814" s="24">
        <f>IF(M814="5",I814,0)</f>
        <v>0</v>
      </c>
      <c r="Y814" s="24">
        <f>IF(AC814=0,J814,0)</f>
        <v>0</v>
      </c>
      <c r="Z814" s="24">
        <f>IF(AC814=15,J814,0)</f>
        <v>0</v>
      </c>
      <c r="AA814" s="24">
        <f>IF(AC814=21,J814,0)</f>
        <v>0</v>
      </c>
      <c r="AC814" s="26">
        <v>21</v>
      </c>
      <c r="AD814" s="26">
        <f>G814*1</f>
        <v>0</v>
      </c>
      <c r="AE814" s="26">
        <f>G814*(1-1)</f>
        <v>0</v>
      </c>
      <c r="AL814" s="26">
        <f>F814*AD814</f>
        <v>0</v>
      </c>
      <c r="AM814" s="26">
        <f>F814*AE814</f>
        <v>0</v>
      </c>
      <c r="AN814" s="27" t="s">
        <v>1643</v>
      </c>
      <c r="AO814" s="27" t="s">
        <v>1656</v>
      </c>
      <c r="AP814" s="15" t="s">
        <v>1665</v>
      </c>
    </row>
    <row r="815" spans="1:42" x14ac:dyDescent="0.2">
      <c r="D815" s="28" t="s">
        <v>1243</v>
      </c>
      <c r="F815" s="29">
        <v>1</v>
      </c>
    </row>
    <row r="816" spans="1:42" x14ac:dyDescent="0.2">
      <c r="A816" s="23" t="s">
        <v>409</v>
      </c>
      <c r="B816" s="23" t="s">
        <v>1109</v>
      </c>
      <c r="C816" s="23" t="s">
        <v>1150</v>
      </c>
      <c r="D816" s="23" t="s">
        <v>1252</v>
      </c>
      <c r="E816" s="23" t="s">
        <v>1604</v>
      </c>
      <c r="F816" s="24">
        <v>1</v>
      </c>
      <c r="G816" s="24">
        <v>0</v>
      </c>
      <c r="H816" s="24">
        <f>ROUND(F816*AD816,2)</f>
        <v>0</v>
      </c>
      <c r="I816" s="24">
        <f>J816-H816</f>
        <v>0</v>
      </c>
      <c r="J816" s="24">
        <f>ROUND(F816*G816,2)</f>
        <v>0</v>
      </c>
      <c r="K816" s="24">
        <v>1.2999999999999999E-4</v>
      </c>
      <c r="L816" s="24">
        <f>F816*K816</f>
        <v>1.2999999999999999E-4</v>
      </c>
      <c r="M816" s="25" t="s">
        <v>7</v>
      </c>
      <c r="N816" s="24">
        <f>IF(M816="5",I816,0)</f>
        <v>0</v>
      </c>
      <c r="Y816" s="24">
        <f>IF(AC816=0,J816,0)</f>
        <v>0</v>
      </c>
      <c r="Z816" s="24">
        <f>IF(AC816=15,J816,0)</f>
        <v>0</v>
      </c>
      <c r="AA816" s="24">
        <f>IF(AC816=21,J816,0)</f>
        <v>0</v>
      </c>
      <c r="AC816" s="26">
        <v>21</v>
      </c>
      <c r="AD816" s="26">
        <f>G816*0.234411764705882</f>
        <v>0</v>
      </c>
      <c r="AE816" s="26">
        <f>G816*(1-0.234411764705882)</f>
        <v>0</v>
      </c>
      <c r="AL816" s="26">
        <f>F816*AD816</f>
        <v>0</v>
      </c>
      <c r="AM816" s="26">
        <f>F816*AE816</f>
        <v>0</v>
      </c>
      <c r="AN816" s="27" t="s">
        <v>1643</v>
      </c>
      <c r="AO816" s="27" t="s">
        <v>1656</v>
      </c>
      <c r="AP816" s="15" t="s">
        <v>1665</v>
      </c>
    </row>
    <row r="817" spans="1:42" x14ac:dyDescent="0.2">
      <c r="D817" s="28" t="s">
        <v>1243</v>
      </c>
      <c r="F817" s="29">
        <v>1</v>
      </c>
    </row>
    <row r="818" spans="1:42" x14ac:dyDescent="0.2">
      <c r="A818" s="23" t="s">
        <v>410</v>
      </c>
      <c r="B818" s="23" t="s">
        <v>1109</v>
      </c>
      <c r="C818" s="23" t="s">
        <v>1151</v>
      </c>
      <c r="D818" s="23" t="s">
        <v>1698</v>
      </c>
      <c r="E818" s="23" t="s">
        <v>1604</v>
      </c>
      <c r="F818" s="24">
        <v>1</v>
      </c>
      <c r="G818" s="24">
        <v>0</v>
      </c>
      <c r="H818" s="24">
        <f>ROUND(F818*AD818,2)</f>
        <v>0</v>
      </c>
      <c r="I818" s="24">
        <f>J818-H818</f>
        <v>0</v>
      </c>
      <c r="J818" s="24">
        <f>ROUND(F818*G818,2)</f>
        <v>0</v>
      </c>
      <c r="K818" s="24">
        <v>6.9999999999999999E-4</v>
      </c>
      <c r="L818" s="24">
        <f>F818*K818</f>
        <v>6.9999999999999999E-4</v>
      </c>
      <c r="M818" s="25" t="s">
        <v>7</v>
      </c>
      <c r="N818" s="24">
        <f>IF(M818="5",I818,0)</f>
        <v>0</v>
      </c>
      <c r="Y818" s="24">
        <f>IF(AC818=0,J818,0)</f>
        <v>0</v>
      </c>
      <c r="Z818" s="24">
        <f>IF(AC818=15,J818,0)</f>
        <v>0</v>
      </c>
      <c r="AA818" s="24">
        <f>IF(AC818=21,J818,0)</f>
        <v>0</v>
      </c>
      <c r="AC818" s="26">
        <v>21</v>
      </c>
      <c r="AD818" s="26">
        <f>G818*1</f>
        <v>0</v>
      </c>
      <c r="AE818" s="26">
        <f>G818*(1-1)</f>
        <v>0</v>
      </c>
      <c r="AL818" s="26">
        <f>F818*AD818</f>
        <v>0</v>
      </c>
      <c r="AM818" s="26">
        <f>F818*AE818</f>
        <v>0</v>
      </c>
      <c r="AN818" s="27" t="s">
        <v>1643</v>
      </c>
      <c r="AO818" s="27" t="s">
        <v>1656</v>
      </c>
      <c r="AP818" s="15" t="s">
        <v>1665</v>
      </c>
    </row>
    <row r="819" spans="1:42" x14ac:dyDescent="0.2">
      <c r="D819" s="28" t="s">
        <v>1243</v>
      </c>
      <c r="F819" s="29">
        <v>1</v>
      </c>
    </row>
    <row r="820" spans="1:42" x14ac:dyDescent="0.2">
      <c r="A820" s="23" t="s">
        <v>411</v>
      </c>
      <c r="B820" s="23" t="s">
        <v>1109</v>
      </c>
      <c r="C820" s="23" t="s">
        <v>1152</v>
      </c>
      <c r="D820" s="23" t="s">
        <v>1253</v>
      </c>
      <c r="E820" s="23" t="s">
        <v>1602</v>
      </c>
      <c r="F820" s="24">
        <v>1E-3</v>
      </c>
      <c r="G820" s="24">
        <v>0</v>
      </c>
      <c r="H820" s="24">
        <f>ROUND(F820*AD820,2)</f>
        <v>0</v>
      </c>
      <c r="I820" s="24">
        <f>J820-H820</f>
        <v>0</v>
      </c>
      <c r="J820" s="24">
        <f>ROUND(F820*G820,2)</f>
        <v>0</v>
      </c>
      <c r="K820" s="24">
        <v>0</v>
      </c>
      <c r="L820" s="24">
        <f>F820*K820</f>
        <v>0</v>
      </c>
      <c r="M820" s="25" t="s">
        <v>10</v>
      </c>
      <c r="N820" s="24">
        <f>IF(M820="5",I820,0)</f>
        <v>0</v>
      </c>
      <c r="Y820" s="24">
        <f>IF(AC820=0,J820,0)</f>
        <v>0</v>
      </c>
      <c r="Z820" s="24">
        <f>IF(AC820=15,J820,0)</f>
        <v>0</v>
      </c>
      <c r="AA820" s="24">
        <f>IF(AC820=21,J820,0)</f>
        <v>0</v>
      </c>
      <c r="AC820" s="26">
        <v>21</v>
      </c>
      <c r="AD820" s="26">
        <f>G820*0</f>
        <v>0</v>
      </c>
      <c r="AE820" s="26">
        <f>G820*(1-0)</f>
        <v>0</v>
      </c>
      <c r="AL820" s="26">
        <f>F820*AD820</f>
        <v>0</v>
      </c>
      <c r="AM820" s="26">
        <f>F820*AE820</f>
        <v>0</v>
      </c>
      <c r="AN820" s="27" t="s">
        <v>1643</v>
      </c>
      <c r="AO820" s="27" t="s">
        <v>1656</v>
      </c>
      <c r="AP820" s="15" t="s">
        <v>1665</v>
      </c>
    </row>
    <row r="821" spans="1:42" x14ac:dyDescent="0.2">
      <c r="A821" s="20"/>
      <c r="B821" s="21" t="s">
        <v>1109</v>
      </c>
      <c r="C821" s="21" t="s">
        <v>755</v>
      </c>
      <c r="D821" s="42" t="s">
        <v>1255</v>
      </c>
      <c r="E821" s="43"/>
      <c r="F821" s="43"/>
      <c r="G821" s="43"/>
      <c r="H821" s="22">
        <f>SUM(H822:H828)</f>
        <v>0</v>
      </c>
      <c r="I821" s="22">
        <f>SUM(I822:I828)</f>
        <v>0</v>
      </c>
      <c r="J821" s="22">
        <f>H821+I821</f>
        <v>0</v>
      </c>
      <c r="K821" s="15"/>
      <c r="L821" s="22">
        <f>SUM(L822:L828)</f>
        <v>5.1655E-2</v>
      </c>
      <c r="O821" s="22">
        <f>IF(P821="PR",J821,SUM(N822:N828))</f>
        <v>0</v>
      </c>
      <c r="P821" s="15" t="s">
        <v>1627</v>
      </c>
      <c r="Q821" s="22">
        <f>IF(P821="HS",H821,0)</f>
        <v>0</v>
      </c>
      <c r="R821" s="22">
        <f>IF(P821="HS",I821-O821,0)</f>
        <v>0</v>
      </c>
      <c r="S821" s="22">
        <f>IF(P821="PS",H821,0)</f>
        <v>0</v>
      </c>
      <c r="T821" s="22">
        <f>IF(P821="PS",I821-O821,0)</f>
        <v>0</v>
      </c>
      <c r="U821" s="22">
        <f>IF(P821="MP",H821,0)</f>
        <v>0</v>
      </c>
      <c r="V821" s="22">
        <f>IF(P821="MP",I821-O821,0)</f>
        <v>0</v>
      </c>
      <c r="W821" s="22">
        <f>IF(P821="OM",H821,0)</f>
        <v>0</v>
      </c>
      <c r="X821" s="15" t="s">
        <v>1109</v>
      </c>
      <c r="AH821" s="22">
        <f>SUM(Y822:Y828)</f>
        <v>0</v>
      </c>
      <c r="AI821" s="22">
        <f>SUM(Z822:Z828)</f>
        <v>0</v>
      </c>
      <c r="AJ821" s="22">
        <f>SUM(AA822:AA828)</f>
        <v>0</v>
      </c>
    </row>
    <row r="822" spans="1:42" x14ac:dyDescent="0.2">
      <c r="A822" s="23" t="s">
        <v>412</v>
      </c>
      <c r="B822" s="23" t="s">
        <v>1109</v>
      </c>
      <c r="C822" s="23" t="s">
        <v>1153</v>
      </c>
      <c r="D822" s="23" t="s">
        <v>1699</v>
      </c>
      <c r="E822" s="23" t="s">
        <v>1600</v>
      </c>
      <c r="F822" s="24">
        <v>2.4500000000000002</v>
      </c>
      <c r="G822" s="24">
        <v>0</v>
      </c>
      <c r="H822" s="24">
        <f>ROUND(F822*AD822,2)</f>
        <v>0</v>
      </c>
      <c r="I822" s="24">
        <f>J822-H822</f>
        <v>0</v>
      </c>
      <c r="J822" s="24">
        <f>ROUND(F822*G822,2)</f>
        <v>0</v>
      </c>
      <c r="K822" s="24">
        <v>3.5000000000000001E-3</v>
      </c>
      <c r="L822" s="24">
        <f>F822*K822</f>
        <v>8.575000000000001E-3</v>
      </c>
      <c r="M822" s="25" t="s">
        <v>7</v>
      </c>
      <c r="N822" s="24">
        <f>IF(M822="5",I822,0)</f>
        <v>0</v>
      </c>
      <c r="Y822" s="24">
        <f>IF(AC822=0,J822,0)</f>
        <v>0</v>
      </c>
      <c r="Z822" s="24">
        <f>IF(AC822=15,J822,0)</f>
        <v>0</v>
      </c>
      <c r="AA822" s="24">
        <f>IF(AC822=21,J822,0)</f>
        <v>0</v>
      </c>
      <c r="AC822" s="26">
        <v>21</v>
      </c>
      <c r="AD822" s="26">
        <f>G822*0.372054263565891</f>
        <v>0</v>
      </c>
      <c r="AE822" s="26">
        <f>G822*(1-0.372054263565891)</f>
        <v>0</v>
      </c>
      <c r="AL822" s="26">
        <f>F822*AD822</f>
        <v>0</v>
      </c>
      <c r="AM822" s="26">
        <f>F822*AE822</f>
        <v>0</v>
      </c>
      <c r="AN822" s="27" t="s">
        <v>1644</v>
      </c>
      <c r="AO822" s="27" t="s">
        <v>1657</v>
      </c>
      <c r="AP822" s="15" t="s">
        <v>1665</v>
      </c>
    </row>
    <row r="823" spans="1:42" x14ac:dyDescent="0.2">
      <c r="D823" s="28" t="s">
        <v>1424</v>
      </c>
      <c r="F823" s="29">
        <v>2.4500000000000002</v>
      </c>
    </row>
    <row r="824" spans="1:42" x14ac:dyDescent="0.2">
      <c r="A824" s="23" t="s">
        <v>413</v>
      </c>
      <c r="B824" s="23" t="s">
        <v>1109</v>
      </c>
      <c r="C824" s="23" t="s">
        <v>1154</v>
      </c>
      <c r="D824" s="23" t="s">
        <v>1256</v>
      </c>
      <c r="E824" s="23" t="s">
        <v>1600</v>
      </c>
      <c r="F824" s="24">
        <v>2.4500000000000002</v>
      </c>
      <c r="G824" s="24">
        <v>0</v>
      </c>
      <c r="H824" s="24">
        <f>ROUND(F824*AD824,2)</f>
        <v>0</v>
      </c>
      <c r="I824" s="24">
        <f>J824-H824</f>
        <v>0</v>
      </c>
      <c r="J824" s="24">
        <f>ROUND(F824*G824,2)</f>
        <v>0</v>
      </c>
      <c r="K824" s="24">
        <v>8.0000000000000004E-4</v>
      </c>
      <c r="L824" s="24">
        <f>F824*K824</f>
        <v>1.9600000000000004E-3</v>
      </c>
      <c r="M824" s="25" t="s">
        <v>7</v>
      </c>
      <c r="N824" s="24">
        <f>IF(M824="5",I824,0)</f>
        <v>0</v>
      </c>
      <c r="Y824" s="24">
        <f>IF(AC824=0,J824,0)</f>
        <v>0</v>
      </c>
      <c r="Z824" s="24">
        <f>IF(AC824=15,J824,0)</f>
        <v>0</v>
      </c>
      <c r="AA824" s="24">
        <f>IF(AC824=21,J824,0)</f>
        <v>0</v>
      </c>
      <c r="AC824" s="26">
        <v>21</v>
      </c>
      <c r="AD824" s="26">
        <f>G824*1</f>
        <v>0</v>
      </c>
      <c r="AE824" s="26">
        <f>G824*(1-1)</f>
        <v>0</v>
      </c>
      <c r="AL824" s="26">
        <f>F824*AD824</f>
        <v>0</v>
      </c>
      <c r="AM824" s="26">
        <f>F824*AE824</f>
        <v>0</v>
      </c>
      <c r="AN824" s="27" t="s">
        <v>1644</v>
      </c>
      <c r="AO824" s="27" t="s">
        <v>1657</v>
      </c>
      <c r="AP824" s="15" t="s">
        <v>1665</v>
      </c>
    </row>
    <row r="825" spans="1:42" x14ac:dyDescent="0.2">
      <c r="D825" s="28" t="s">
        <v>1416</v>
      </c>
      <c r="F825" s="29">
        <v>2.4500000000000002</v>
      </c>
    </row>
    <row r="826" spans="1:42" x14ac:dyDescent="0.2">
      <c r="A826" s="30" t="s">
        <v>414</v>
      </c>
      <c r="B826" s="30" t="s">
        <v>1109</v>
      </c>
      <c r="C826" s="30" t="s">
        <v>1155</v>
      </c>
      <c r="D826" s="30" t="s">
        <v>1700</v>
      </c>
      <c r="E826" s="30" t="s">
        <v>1600</v>
      </c>
      <c r="F826" s="31">
        <v>2.57</v>
      </c>
      <c r="G826" s="31">
        <v>0</v>
      </c>
      <c r="H826" s="31">
        <f>ROUND(F826*AD826,2)</f>
        <v>0</v>
      </c>
      <c r="I826" s="31">
        <f>J826-H826</f>
        <v>0</v>
      </c>
      <c r="J826" s="31">
        <f>ROUND(F826*G826,2)</f>
        <v>0</v>
      </c>
      <c r="K826" s="31">
        <v>1.6E-2</v>
      </c>
      <c r="L826" s="31">
        <f>F826*K826</f>
        <v>4.1119999999999997E-2</v>
      </c>
      <c r="M826" s="32" t="s">
        <v>1623</v>
      </c>
      <c r="N826" s="31">
        <f>IF(M826="5",I826,0)</f>
        <v>0</v>
      </c>
      <c r="Y826" s="31">
        <f>IF(AC826=0,J826,0)</f>
        <v>0</v>
      </c>
      <c r="Z826" s="31">
        <f>IF(AC826=15,J826,0)</f>
        <v>0</v>
      </c>
      <c r="AA826" s="31">
        <f>IF(AC826=21,J826,0)</f>
        <v>0</v>
      </c>
      <c r="AC826" s="26">
        <v>21</v>
      </c>
      <c r="AD826" s="26">
        <f>G826*1</f>
        <v>0</v>
      </c>
      <c r="AE826" s="26">
        <f>G826*(1-1)</f>
        <v>0</v>
      </c>
      <c r="AL826" s="26">
        <f>F826*AD826</f>
        <v>0</v>
      </c>
      <c r="AM826" s="26">
        <f>F826*AE826</f>
        <v>0</v>
      </c>
      <c r="AN826" s="27" t="s">
        <v>1644</v>
      </c>
      <c r="AO826" s="27" t="s">
        <v>1657</v>
      </c>
      <c r="AP826" s="15" t="s">
        <v>1665</v>
      </c>
    </row>
    <row r="827" spans="1:42" x14ac:dyDescent="0.2">
      <c r="D827" s="28" t="s">
        <v>1425</v>
      </c>
      <c r="F827" s="29">
        <v>2.57</v>
      </c>
    </row>
    <row r="828" spans="1:42" x14ac:dyDescent="0.2">
      <c r="A828" s="23" t="s">
        <v>415</v>
      </c>
      <c r="B828" s="23" t="s">
        <v>1109</v>
      </c>
      <c r="C828" s="23" t="s">
        <v>1156</v>
      </c>
      <c r="D828" s="23" t="s">
        <v>1258</v>
      </c>
      <c r="E828" s="23" t="s">
        <v>1602</v>
      </c>
      <c r="F828" s="24">
        <v>0.05</v>
      </c>
      <c r="G828" s="24">
        <v>0</v>
      </c>
      <c r="H828" s="24">
        <f>ROUND(F828*AD828,2)</f>
        <v>0</v>
      </c>
      <c r="I828" s="24">
        <f>J828-H828</f>
        <v>0</v>
      </c>
      <c r="J828" s="24">
        <f>ROUND(F828*G828,2)</f>
        <v>0</v>
      </c>
      <c r="K828" s="24">
        <v>0</v>
      </c>
      <c r="L828" s="24">
        <f>F828*K828</f>
        <v>0</v>
      </c>
      <c r="M828" s="25" t="s">
        <v>10</v>
      </c>
      <c r="N828" s="24">
        <f>IF(M828="5",I828,0)</f>
        <v>0</v>
      </c>
      <c r="Y828" s="24">
        <f>IF(AC828=0,J828,0)</f>
        <v>0</v>
      </c>
      <c r="Z828" s="24">
        <f>IF(AC828=15,J828,0)</f>
        <v>0</v>
      </c>
      <c r="AA828" s="24">
        <f>IF(AC828=21,J828,0)</f>
        <v>0</v>
      </c>
      <c r="AC828" s="26">
        <v>21</v>
      </c>
      <c r="AD828" s="26">
        <f>G828*0</f>
        <v>0</v>
      </c>
      <c r="AE828" s="26">
        <f>G828*(1-0)</f>
        <v>0</v>
      </c>
      <c r="AL828" s="26">
        <f>F828*AD828</f>
        <v>0</v>
      </c>
      <c r="AM828" s="26">
        <f>F828*AE828</f>
        <v>0</v>
      </c>
      <c r="AN828" s="27" t="s">
        <v>1644</v>
      </c>
      <c r="AO828" s="27" t="s">
        <v>1657</v>
      </c>
      <c r="AP828" s="15" t="s">
        <v>1665</v>
      </c>
    </row>
    <row r="829" spans="1:42" x14ac:dyDescent="0.2">
      <c r="D829" s="28" t="s">
        <v>1426</v>
      </c>
      <c r="F829" s="29">
        <v>0.05</v>
      </c>
    </row>
    <row r="830" spans="1:42" x14ac:dyDescent="0.2">
      <c r="A830" s="20"/>
      <c r="B830" s="21" t="s">
        <v>1109</v>
      </c>
      <c r="C830" s="21" t="s">
        <v>764</v>
      </c>
      <c r="D830" s="42" t="s">
        <v>1260</v>
      </c>
      <c r="E830" s="43"/>
      <c r="F830" s="43"/>
      <c r="G830" s="43"/>
      <c r="H830" s="22">
        <f>SUM(H831:H851)</f>
        <v>0</v>
      </c>
      <c r="I830" s="22">
        <f>SUM(I831:I851)</f>
        <v>0</v>
      </c>
      <c r="J830" s="22">
        <f>H830+I830</f>
        <v>0</v>
      </c>
      <c r="K830" s="15"/>
      <c r="L830" s="22">
        <f>SUM(L831:L851)</f>
        <v>0.32095680000000004</v>
      </c>
      <c r="O830" s="22">
        <f>IF(P830="PR",J830,SUM(N831:N851))</f>
        <v>0</v>
      </c>
      <c r="P830" s="15" t="s">
        <v>1627</v>
      </c>
      <c r="Q830" s="22">
        <f>IF(P830="HS",H830,0)</f>
        <v>0</v>
      </c>
      <c r="R830" s="22">
        <f>IF(P830="HS",I830-O830,0)</f>
        <v>0</v>
      </c>
      <c r="S830" s="22">
        <f>IF(P830="PS",H830,0)</f>
        <v>0</v>
      </c>
      <c r="T830" s="22">
        <f>IF(P830="PS",I830-O830,0)</f>
        <v>0</v>
      </c>
      <c r="U830" s="22">
        <f>IF(P830="MP",H830,0)</f>
        <v>0</v>
      </c>
      <c r="V830" s="22">
        <f>IF(P830="MP",I830-O830,0)</f>
        <v>0</v>
      </c>
      <c r="W830" s="22">
        <f>IF(P830="OM",H830,0)</f>
        <v>0</v>
      </c>
      <c r="X830" s="15" t="s">
        <v>1109</v>
      </c>
      <c r="AH830" s="22">
        <f>SUM(Y831:Y851)</f>
        <v>0</v>
      </c>
      <c r="AI830" s="22">
        <f>SUM(Z831:Z851)</f>
        <v>0</v>
      </c>
      <c r="AJ830" s="22">
        <f>SUM(AA831:AA851)</f>
        <v>0</v>
      </c>
    </row>
    <row r="831" spans="1:42" x14ac:dyDescent="0.2">
      <c r="A831" s="23" t="s">
        <v>416</v>
      </c>
      <c r="B831" s="23" t="s">
        <v>1109</v>
      </c>
      <c r="C831" s="23" t="s">
        <v>1157</v>
      </c>
      <c r="D831" s="23" t="s">
        <v>1261</v>
      </c>
      <c r="E831" s="23" t="s">
        <v>1600</v>
      </c>
      <c r="F831" s="24">
        <v>15.29</v>
      </c>
      <c r="G831" s="24">
        <v>0</v>
      </c>
      <c r="H831" s="24">
        <f>ROUND(F831*AD831,2)</f>
        <v>0</v>
      </c>
      <c r="I831" s="24">
        <f>J831-H831</f>
        <v>0</v>
      </c>
      <c r="J831" s="24">
        <f>ROUND(F831*G831,2)</f>
        <v>0</v>
      </c>
      <c r="K831" s="24">
        <v>0</v>
      </c>
      <c r="L831" s="24">
        <f>F831*K831</f>
        <v>0</v>
      </c>
      <c r="M831" s="25" t="s">
        <v>7</v>
      </c>
      <c r="N831" s="24">
        <f>IF(M831="5",I831,0)</f>
        <v>0</v>
      </c>
      <c r="Y831" s="24">
        <f>IF(AC831=0,J831,0)</f>
        <v>0</v>
      </c>
      <c r="Z831" s="24">
        <f>IF(AC831=15,J831,0)</f>
        <v>0</v>
      </c>
      <c r="AA831" s="24">
        <f>IF(AC831=21,J831,0)</f>
        <v>0</v>
      </c>
      <c r="AC831" s="26">
        <v>21</v>
      </c>
      <c r="AD831" s="26">
        <f>G831*0.334494773519164</f>
        <v>0</v>
      </c>
      <c r="AE831" s="26">
        <f>G831*(1-0.334494773519164)</f>
        <v>0</v>
      </c>
      <c r="AL831" s="26">
        <f>F831*AD831</f>
        <v>0</v>
      </c>
      <c r="AM831" s="26">
        <f>F831*AE831</f>
        <v>0</v>
      </c>
      <c r="AN831" s="27" t="s">
        <v>1645</v>
      </c>
      <c r="AO831" s="27" t="s">
        <v>1658</v>
      </c>
      <c r="AP831" s="15" t="s">
        <v>1665</v>
      </c>
    </row>
    <row r="832" spans="1:42" x14ac:dyDescent="0.2">
      <c r="D832" s="28" t="s">
        <v>1427</v>
      </c>
      <c r="F832" s="29">
        <v>15.29</v>
      </c>
    </row>
    <row r="833" spans="1:42" x14ac:dyDescent="0.2">
      <c r="A833" s="23" t="s">
        <v>417</v>
      </c>
      <c r="B833" s="23" t="s">
        <v>1109</v>
      </c>
      <c r="C833" s="23" t="s">
        <v>1158</v>
      </c>
      <c r="D833" s="23" t="s">
        <v>1707</v>
      </c>
      <c r="E833" s="23" t="s">
        <v>1600</v>
      </c>
      <c r="F833" s="24">
        <v>15.29</v>
      </c>
      <c r="G833" s="24">
        <v>0</v>
      </c>
      <c r="H833" s="24">
        <f>ROUND(F833*AD833,2)</f>
        <v>0</v>
      </c>
      <c r="I833" s="24">
        <f>J833-H833</f>
        <v>0</v>
      </c>
      <c r="J833" s="24">
        <f>ROUND(F833*G833,2)</f>
        <v>0</v>
      </c>
      <c r="K833" s="24">
        <v>1.1E-4</v>
      </c>
      <c r="L833" s="24">
        <f>F833*K833</f>
        <v>1.6819000000000001E-3</v>
      </c>
      <c r="M833" s="25" t="s">
        <v>7</v>
      </c>
      <c r="N833" s="24">
        <f>IF(M833="5",I833,0)</f>
        <v>0</v>
      </c>
      <c r="Y833" s="24">
        <f>IF(AC833=0,J833,0)</f>
        <v>0</v>
      </c>
      <c r="Z833" s="24">
        <f>IF(AC833=15,J833,0)</f>
        <v>0</v>
      </c>
      <c r="AA833" s="24">
        <f>IF(AC833=21,J833,0)</f>
        <v>0</v>
      </c>
      <c r="AC833" s="26">
        <v>21</v>
      </c>
      <c r="AD833" s="26">
        <f>G833*0.75</f>
        <v>0</v>
      </c>
      <c r="AE833" s="26">
        <f>G833*(1-0.75)</f>
        <v>0</v>
      </c>
      <c r="AL833" s="26">
        <f>F833*AD833</f>
        <v>0</v>
      </c>
      <c r="AM833" s="26">
        <f>F833*AE833</f>
        <v>0</v>
      </c>
      <c r="AN833" s="27" t="s">
        <v>1645</v>
      </c>
      <c r="AO833" s="27" t="s">
        <v>1658</v>
      </c>
      <c r="AP833" s="15" t="s">
        <v>1665</v>
      </c>
    </row>
    <row r="834" spans="1:42" x14ac:dyDescent="0.2">
      <c r="D834" s="28" t="s">
        <v>1400</v>
      </c>
      <c r="F834" s="29">
        <v>15.29</v>
      </c>
    </row>
    <row r="835" spans="1:42" x14ac:dyDescent="0.2">
      <c r="A835" s="23" t="s">
        <v>418</v>
      </c>
      <c r="B835" s="23" t="s">
        <v>1109</v>
      </c>
      <c r="C835" s="23" t="s">
        <v>1159</v>
      </c>
      <c r="D835" s="23" t="s">
        <v>1702</v>
      </c>
      <c r="E835" s="23" t="s">
        <v>1600</v>
      </c>
      <c r="F835" s="24">
        <v>15.29</v>
      </c>
      <c r="G835" s="24">
        <v>0</v>
      </c>
      <c r="H835" s="24">
        <f>ROUND(F835*AD835,2)</f>
        <v>0</v>
      </c>
      <c r="I835" s="24">
        <f>J835-H835</f>
        <v>0</v>
      </c>
      <c r="J835" s="24">
        <f>ROUND(F835*G835,2)</f>
        <v>0</v>
      </c>
      <c r="K835" s="24">
        <v>3.5000000000000001E-3</v>
      </c>
      <c r="L835" s="24">
        <f>F835*K835</f>
        <v>5.3515E-2</v>
      </c>
      <c r="M835" s="25" t="s">
        <v>7</v>
      </c>
      <c r="N835" s="24">
        <f>IF(M835="5",I835,0)</f>
        <v>0</v>
      </c>
      <c r="Y835" s="24">
        <f>IF(AC835=0,J835,0)</f>
        <v>0</v>
      </c>
      <c r="Z835" s="24">
        <f>IF(AC835=15,J835,0)</f>
        <v>0</v>
      </c>
      <c r="AA835" s="24">
        <f>IF(AC835=21,J835,0)</f>
        <v>0</v>
      </c>
      <c r="AC835" s="26">
        <v>21</v>
      </c>
      <c r="AD835" s="26">
        <f>G835*0.315275310834813</f>
        <v>0</v>
      </c>
      <c r="AE835" s="26">
        <f>G835*(1-0.315275310834813)</f>
        <v>0</v>
      </c>
      <c r="AL835" s="26">
        <f>F835*AD835</f>
        <v>0</v>
      </c>
      <c r="AM835" s="26">
        <f>F835*AE835</f>
        <v>0</v>
      </c>
      <c r="AN835" s="27" t="s">
        <v>1645</v>
      </c>
      <c r="AO835" s="27" t="s">
        <v>1658</v>
      </c>
      <c r="AP835" s="15" t="s">
        <v>1665</v>
      </c>
    </row>
    <row r="836" spans="1:42" x14ac:dyDescent="0.2">
      <c r="D836" s="28" t="s">
        <v>1400</v>
      </c>
      <c r="F836" s="29">
        <v>15.29</v>
      </c>
    </row>
    <row r="837" spans="1:42" x14ac:dyDescent="0.2">
      <c r="A837" s="30" t="s">
        <v>419</v>
      </c>
      <c r="B837" s="30" t="s">
        <v>1109</v>
      </c>
      <c r="C837" s="30" t="s">
        <v>1160</v>
      </c>
      <c r="D837" s="30" t="s">
        <v>1703</v>
      </c>
      <c r="E837" s="30" t="s">
        <v>1600</v>
      </c>
      <c r="F837" s="31">
        <v>16.05</v>
      </c>
      <c r="G837" s="31">
        <v>0</v>
      </c>
      <c r="H837" s="31">
        <f>ROUND(F837*AD837,2)</f>
        <v>0</v>
      </c>
      <c r="I837" s="31">
        <f>J837-H837</f>
        <v>0</v>
      </c>
      <c r="J837" s="31">
        <f>ROUND(F837*G837,2)</f>
        <v>0</v>
      </c>
      <c r="K837" s="31">
        <v>1.6E-2</v>
      </c>
      <c r="L837" s="31">
        <f>F837*K837</f>
        <v>0.25680000000000003</v>
      </c>
      <c r="M837" s="32" t="s">
        <v>1623</v>
      </c>
      <c r="N837" s="31">
        <f>IF(M837="5",I837,0)</f>
        <v>0</v>
      </c>
      <c r="Y837" s="31">
        <f>IF(AC837=0,J837,0)</f>
        <v>0</v>
      </c>
      <c r="Z837" s="31">
        <f>IF(AC837=15,J837,0)</f>
        <v>0</v>
      </c>
      <c r="AA837" s="31">
        <f>IF(AC837=21,J837,0)</f>
        <v>0</v>
      </c>
      <c r="AC837" s="26">
        <v>21</v>
      </c>
      <c r="AD837" s="26">
        <f>G837*1</f>
        <v>0</v>
      </c>
      <c r="AE837" s="26">
        <f>G837*(1-1)</f>
        <v>0</v>
      </c>
      <c r="AL837" s="26">
        <f>F837*AD837</f>
        <v>0</v>
      </c>
      <c r="AM837" s="26">
        <f>F837*AE837</f>
        <v>0</v>
      </c>
      <c r="AN837" s="27" t="s">
        <v>1645</v>
      </c>
      <c r="AO837" s="27" t="s">
        <v>1658</v>
      </c>
      <c r="AP837" s="15" t="s">
        <v>1665</v>
      </c>
    </row>
    <row r="838" spans="1:42" x14ac:dyDescent="0.2">
      <c r="D838" s="28" t="s">
        <v>1428</v>
      </c>
      <c r="F838" s="29">
        <v>16.05</v>
      </c>
    </row>
    <row r="839" spans="1:42" x14ac:dyDescent="0.2">
      <c r="A839" s="23" t="s">
        <v>420</v>
      </c>
      <c r="B839" s="23" t="s">
        <v>1109</v>
      </c>
      <c r="C839" s="23" t="s">
        <v>1161</v>
      </c>
      <c r="D839" s="23" t="s">
        <v>1266</v>
      </c>
      <c r="E839" s="23" t="s">
        <v>1600</v>
      </c>
      <c r="F839" s="24">
        <v>15.29</v>
      </c>
      <c r="G839" s="24">
        <v>0</v>
      </c>
      <c r="H839" s="24">
        <f>ROUND(F839*AD839,2)</f>
        <v>0</v>
      </c>
      <c r="I839" s="24">
        <f>J839-H839</f>
        <v>0</v>
      </c>
      <c r="J839" s="24">
        <f>ROUND(F839*G839,2)</f>
        <v>0</v>
      </c>
      <c r="K839" s="24">
        <v>1.1E-4</v>
      </c>
      <c r="L839" s="24">
        <f>F839*K839</f>
        <v>1.6819000000000001E-3</v>
      </c>
      <c r="M839" s="25" t="s">
        <v>7</v>
      </c>
      <c r="N839" s="24">
        <f>IF(M839="5",I839,0)</f>
        <v>0</v>
      </c>
      <c r="Y839" s="24">
        <f>IF(AC839=0,J839,0)</f>
        <v>0</v>
      </c>
      <c r="Z839" s="24">
        <f>IF(AC839=15,J839,0)</f>
        <v>0</v>
      </c>
      <c r="AA839" s="24">
        <f>IF(AC839=21,J839,0)</f>
        <v>0</v>
      </c>
      <c r="AC839" s="26">
        <v>21</v>
      </c>
      <c r="AD839" s="26">
        <f>G839*1</f>
        <v>0</v>
      </c>
      <c r="AE839" s="26">
        <f>G839*(1-1)</f>
        <v>0</v>
      </c>
      <c r="AL839" s="26">
        <f>F839*AD839</f>
        <v>0</v>
      </c>
      <c r="AM839" s="26">
        <f>F839*AE839</f>
        <v>0</v>
      </c>
      <c r="AN839" s="27" t="s">
        <v>1645</v>
      </c>
      <c r="AO839" s="27" t="s">
        <v>1658</v>
      </c>
      <c r="AP839" s="15" t="s">
        <v>1665</v>
      </c>
    </row>
    <row r="840" spans="1:42" x14ac:dyDescent="0.2">
      <c r="D840" s="28" t="s">
        <v>1400</v>
      </c>
      <c r="F840" s="29">
        <v>15.29</v>
      </c>
    </row>
    <row r="841" spans="1:42" x14ac:dyDescent="0.2">
      <c r="A841" s="23" t="s">
        <v>421</v>
      </c>
      <c r="B841" s="23" t="s">
        <v>1109</v>
      </c>
      <c r="C841" s="23" t="s">
        <v>1162</v>
      </c>
      <c r="D841" s="23" t="s">
        <v>1267</v>
      </c>
      <c r="E841" s="23" t="s">
        <v>1601</v>
      </c>
      <c r="F841" s="24">
        <v>23.1</v>
      </c>
      <c r="G841" s="24">
        <v>0</v>
      </c>
      <c r="H841" s="24">
        <f>ROUND(F841*AD841,2)</f>
        <v>0</v>
      </c>
      <c r="I841" s="24">
        <f>J841-H841</f>
        <v>0</v>
      </c>
      <c r="J841" s="24">
        <f>ROUND(F841*G841,2)</f>
        <v>0</v>
      </c>
      <c r="K841" s="24">
        <v>0</v>
      </c>
      <c r="L841" s="24">
        <f>F841*K841</f>
        <v>0</v>
      </c>
      <c r="M841" s="25" t="s">
        <v>7</v>
      </c>
      <c r="N841" s="24">
        <f>IF(M841="5",I841,0)</f>
        <v>0</v>
      </c>
      <c r="Y841" s="24">
        <f>IF(AC841=0,J841,0)</f>
        <v>0</v>
      </c>
      <c r="Z841" s="24">
        <f>IF(AC841=15,J841,0)</f>
        <v>0</v>
      </c>
      <c r="AA841" s="24">
        <f>IF(AC841=21,J841,0)</f>
        <v>0</v>
      </c>
      <c r="AC841" s="26">
        <v>21</v>
      </c>
      <c r="AD841" s="26">
        <f>G841*0</f>
        <v>0</v>
      </c>
      <c r="AE841" s="26">
        <f>G841*(1-0)</f>
        <v>0</v>
      </c>
      <c r="AL841" s="26">
        <f>F841*AD841</f>
        <v>0</v>
      </c>
      <c r="AM841" s="26">
        <f>F841*AE841</f>
        <v>0</v>
      </c>
      <c r="AN841" s="27" t="s">
        <v>1645</v>
      </c>
      <c r="AO841" s="27" t="s">
        <v>1658</v>
      </c>
      <c r="AP841" s="15" t="s">
        <v>1665</v>
      </c>
    </row>
    <row r="842" spans="1:42" x14ac:dyDescent="0.2">
      <c r="D842" s="28" t="s">
        <v>1429</v>
      </c>
      <c r="F842" s="29">
        <v>14.1</v>
      </c>
    </row>
    <row r="843" spans="1:42" x14ac:dyDescent="0.2">
      <c r="D843" s="28" t="s">
        <v>1430</v>
      </c>
      <c r="F843" s="29">
        <v>4.2</v>
      </c>
    </row>
    <row r="844" spans="1:42" x14ac:dyDescent="0.2">
      <c r="D844" s="28" t="s">
        <v>1353</v>
      </c>
      <c r="F844" s="29">
        <v>4.8</v>
      </c>
    </row>
    <row r="845" spans="1:42" x14ac:dyDescent="0.2">
      <c r="A845" s="23" t="s">
        <v>422</v>
      </c>
      <c r="B845" s="23" t="s">
        <v>1109</v>
      </c>
      <c r="C845" s="23" t="s">
        <v>1163</v>
      </c>
      <c r="D845" s="23" t="s">
        <v>1271</v>
      </c>
      <c r="E845" s="23" t="s">
        <v>1601</v>
      </c>
      <c r="F845" s="24">
        <v>4.41</v>
      </c>
      <c r="G845" s="24">
        <v>0</v>
      </c>
      <c r="H845" s="24">
        <f>ROUND(F845*AD845,2)</f>
        <v>0</v>
      </c>
      <c r="I845" s="24">
        <f>J845-H845</f>
        <v>0</v>
      </c>
      <c r="J845" s="24">
        <f>ROUND(F845*G845,2)</f>
        <v>0</v>
      </c>
      <c r="K845" s="24">
        <v>2.9999999999999997E-4</v>
      </c>
      <c r="L845" s="24">
        <f>F845*K845</f>
        <v>1.323E-3</v>
      </c>
      <c r="M845" s="25" t="s">
        <v>7</v>
      </c>
      <c r="N845" s="24">
        <f>IF(M845="5",I845,0)</f>
        <v>0</v>
      </c>
      <c r="Y845" s="24">
        <f>IF(AC845=0,J845,0)</f>
        <v>0</v>
      </c>
      <c r="Z845" s="24">
        <f>IF(AC845=15,J845,0)</f>
        <v>0</v>
      </c>
      <c r="AA845" s="24">
        <f>IF(AC845=21,J845,0)</f>
        <v>0</v>
      </c>
      <c r="AC845" s="26">
        <v>21</v>
      </c>
      <c r="AD845" s="26">
        <f>G845*1</f>
        <v>0</v>
      </c>
      <c r="AE845" s="26">
        <f>G845*(1-1)</f>
        <v>0</v>
      </c>
      <c r="AL845" s="26">
        <f>F845*AD845</f>
        <v>0</v>
      </c>
      <c r="AM845" s="26">
        <f>F845*AE845</f>
        <v>0</v>
      </c>
      <c r="AN845" s="27" t="s">
        <v>1645</v>
      </c>
      <c r="AO845" s="27" t="s">
        <v>1658</v>
      </c>
      <c r="AP845" s="15" t="s">
        <v>1665</v>
      </c>
    </row>
    <row r="846" spans="1:42" x14ac:dyDescent="0.2">
      <c r="D846" s="28" t="s">
        <v>1431</v>
      </c>
      <c r="F846" s="29">
        <v>4.41</v>
      </c>
    </row>
    <row r="847" spans="1:42" x14ac:dyDescent="0.2">
      <c r="A847" s="23" t="s">
        <v>423</v>
      </c>
      <c r="B847" s="23" t="s">
        <v>1109</v>
      </c>
      <c r="C847" s="23" t="s">
        <v>1164</v>
      </c>
      <c r="D847" s="23" t="s">
        <v>1273</v>
      </c>
      <c r="E847" s="23" t="s">
        <v>1601</v>
      </c>
      <c r="F847" s="24">
        <v>14.81</v>
      </c>
      <c r="G847" s="24">
        <v>0</v>
      </c>
      <c r="H847" s="24">
        <f>ROUND(F847*AD847,2)</f>
        <v>0</v>
      </c>
      <c r="I847" s="24">
        <f>J847-H847</f>
        <v>0</v>
      </c>
      <c r="J847" s="24">
        <f>ROUND(F847*G847,2)</f>
        <v>0</v>
      </c>
      <c r="K847" s="24">
        <v>2.9999999999999997E-4</v>
      </c>
      <c r="L847" s="24">
        <f>F847*K847</f>
        <v>4.4429999999999999E-3</v>
      </c>
      <c r="M847" s="25" t="s">
        <v>7</v>
      </c>
      <c r="N847" s="24">
        <f>IF(M847="5",I847,0)</f>
        <v>0</v>
      </c>
      <c r="Y847" s="24">
        <f>IF(AC847=0,J847,0)</f>
        <v>0</v>
      </c>
      <c r="Z847" s="24">
        <f>IF(AC847=15,J847,0)</f>
        <v>0</v>
      </c>
      <c r="AA847" s="24">
        <f>IF(AC847=21,J847,0)</f>
        <v>0</v>
      </c>
      <c r="AC847" s="26">
        <v>21</v>
      </c>
      <c r="AD847" s="26">
        <f>G847*1</f>
        <v>0</v>
      </c>
      <c r="AE847" s="26">
        <f>G847*(1-1)</f>
        <v>0</v>
      </c>
      <c r="AL847" s="26">
        <f>F847*AD847</f>
        <v>0</v>
      </c>
      <c r="AM847" s="26">
        <f>F847*AE847</f>
        <v>0</v>
      </c>
      <c r="AN847" s="27" t="s">
        <v>1645</v>
      </c>
      <c r="AO847" s="27" t="s">
        <v>1658</v>
      </c>
      <c r="AP847" s="15" t="s">
        <v>1665</v>
      </c>
    </row>
    <row r="848" spans="1:42" x14ac:dyDescent="0.2">
      <c r="D848" s="28" t="s">
        <v>1405</v>
      </c>
      <c r="F848" s="29">
        <v>14.81</v>
      </c>
    </row>
    <row r="849" spans="1:42" x14ac:dyDescent="0.2">
      <c r="A849" s="23" t="s">
        <v>424</v>
      </c>
      <c r="B849" s="23" t="s">
        <v>1109</v>
      </c>
      <c r="C849" s="23" t="s">
        <v>1165</v>
      </c>
      <c r="D849" s="23" t="s">
        <v>1275</v>
      </c>
      <c r="E849" s="23" t="s">
        <v>1601</v>
      </c>
      <c r="F849" s="24">
        <v>5.04</v>
      </c>
      <c r="G849" s="24">
        <v>0</v>
      </c>
      <c r="H849" s="24">
        <f>ROUND(F849*AD849,2)</f>
        <v>0</v>
      </c>
      <c r="I849" s="24">
        <f>J849-H849</f>
        <v>0</v>
      </c>
      <c r="J849" s="24">
        <f>ROUND(F849*G849,2)</f>
        <v>0</v>
      </c>
      <c r="K849" s="24">
        <v>2.9999999999999997E-4</v>
      </c>
      <c r="L849" s="24">
        <f>F849*K849</f>
        <v>1.5119999999999999E-3</v>
      </c>
      <c r="M849" s="25" t="s">
        <v>7</v>
      </c>
      <c r="N849" s="24">
        <f>IF(M849="5",I849,0)</f>
        <v>0</v>
      </c>
      <c r="Y849" s="24">
        <f>IF(AC849=0,J849,0)</f>
        <v>0</v>
      </c>
      <c r="Z849" s="24">
        <f>IF(AC849=15,J849,0)</f>
        <v>0</v>
      </c>
      <c r="AA849" s="24">
        <f>IF(AC849=21,J849,0)</f>
        <v>0</v>
      </c>
      <c r="AC849" s="26">
        <v>21</v>
      </c>
      <c r="AD849" s="26">
        <f>G849*1</f>
        <v>0</v>
      </c>
      <c r="AE849" s="26">
        <f>G849*(1-1)</f>
        <v>0</v>
      </c>
      <c r="AL849" s="26">
        <f>F849*AD849</f>
        <v>0</v>
      </c>
      <c r="AM849" s="26">
        <f>F849*AE849</f>
        <v>0</v>
      </c>
      <c r="AN849" s="27" t="s">
        <v>1645</v>
      </c>
      <c r="AO849" s="27" t="s">
        <v>1658</v>
      </c>
      <c r="AP849" s="15" t="s">
        <v>1665</v>
      </c>
    </row>
    <row r="850" spans="1:42" x14ac:dyDescent="0.2">
      <c r="D850" s="28" t="s">
        <v>1356</v>
      </c>
      <c r="F850" s="29">
        <v>5.04</v>
      </c>
    </row>
    <row r="851" spans="1:42" x14ac:dyDescent="0.2">
      <c r="A851" s="23" t="s">
        <v>425</v>
      </c>
      <c r="B851" s="23" t="s">
        <v>1109</v>
      </c>
      <c r="C851" s="23" t="s">
        <v>1166</v>
      </c>
      <c r="D851" s="23" t="s">
        <v>1277</v>
      </c>
      <c r="E851" s="23" t="s">
        <v>1602</v>
      </c>
      <c r="F851" s="24">
        <v>0.32</v>
      </c>
      <c r="G851" s="24">
        <v>0</v>
      </c>
      <c r="H851" s="24">
        <f>ROUND(F851*AD851,2)</f>
        <v>0</v>
      </c>
      <c r="I851" s="24">
        <f>J851-H851</f>
        <v>0</v>
      </c>
      <c r="J851" s="24">
        <f>ROUND(F851*G851,2)</f>
        <v>0</v>
      </c>
      <c r="K851" s="24">
        <v>0</v>
      </c>
      <c r="L851" s="24">
        <f>F851*K851</f>
        <v>0</v>
      </c>
      <c r="M851" s="25" t="s">
        <v>10</v>
      </c>
      <c r="N851" s="24">
        <f>IF(M851="5",I851,0)</f>
        <v>0</v>
      </c>
      <c r="Y851" s="24">
        <f>IF(AC851=0,J851,0)</f>
        <v>0</v>
      </c>
      <c r="Z851" s="24">
        <f>IF(AC851=15,J851,0)</f>
        <v>0</v>
      </c>
      <c r="AA851" s="24">
        <f>IF(AC851=21,J851,0)</f>
        <v>0</v>
      </c>
      <c r="AC851" s="26">
        <v>21</v>
      </c>
      <c r="AD851" s="26">
        <f>G851*0</f>
        <v>0</v>
      </c>
      <c r="AE851" s="26">
        <f>G851*(1-0)</f>
        <v>0</v>
      </c>
      <c r="AL851" s="26">
        <f>F851*AD851</f>
        <v>0</v>
      </c>
      <c r="AM851" s="26">
        <f>F851*AE851</f>
        <v>0</v>
      </c>
      <c r="AN851" s="27" t="s">
        <v>1645</v>
      </c>
      <c r="AO851" s="27" t="s">
        <v>1658</v>
      </c>
      <c r="AP851" s="15" t="s">
        <v>1665</v>
      </c>
    </row>
    <row r="852" spans="1:42" x14ac:dyDescent="0.2">
      <c r="D852" s="28" t="s">
        <v>1432</v>
      </c>
      <c r="F852" s="29">
        <v>0.32</v>
      </c>
    </row>
    <row r="853" spans="1:42" x14ac:dyDescent="0.2">
      <c r="A853" s="20"/>
      <c r="B853" s="21" t="s">
        <v>1109</v>
      </c>
      <c r="C853" s="21" t="s">
        <v>767</v>
      </c>
      <c r="D853" s="42" t="s">
        <v>1279</v>
      </c>
      <c r="E853" s="43"/>
      <c r="F853" s="43"/>
      <c r="G853" s="43"/>
      <c r="H853" s="22">
        <f>SUM(H854:H856)</f>
        <v>0</v>
      </c>
      <c r="I853" s="22">
        <f>SUM(I854:I856)</f>
        <v>0</v>
      </c>
      <c r="J853" s="22">
        <f>H853+I853</f>
        <v>0</v>
      </c>
      <c r="K853" s="15"/>
      <c r="L853" s="22">
        <f>SUM(L854:L856)</f>
        <v>5.4389999999999994E-4</v>
      </c>
      <c r="O853" s="22">
        <f>IF(P853="PR",J853,SUM(N854:N856))</f>
        <v>0</v>
      </c>
      <c r="P853" s="15" t="s">
        <v>1627</v>
      </c>
      <c r="Q853" s="22">
        <f>IF(P853="HS",H853,0)</f>
        <v>0</v>
      </c>
      <c r="R853" s="22">
        <f>IF(P853="HS",I853-O853,0)</f>
        <v>0</v>
      </c>
      <c r="S853" s="22">
        <f>IF(P853="PS",H853,0)</f>
        <v>0</v>
      </c>
      <c r="T853" s="22">
        <f>IF(P853="PS",I853-O853,0)</f>
        <v>0</v>
      </c>
      <c r="U853" s="22">
        <f>IF(P853="MP",H853,0)</f>
        <v>0</v>
      </c>
      <c r="V853" s="22">
        <f>IF(P853="MP",I853-O853,0)</f>
        <v>0</v>
      </c>
      <c r="W853" s="22">
        <f>IF(P853="OM",H853,0)</f>
        <v>0</v>
      </c>
      <c r="X853" s="15" t="s">
        <v>1109</v>
      </c>
      <c r="AH853" s="22">
        <f>SUM(Y854:Y856)</f>
        <v>0</v>
      </c>
      <c r="AI853" s="22">
        <f>SUM(Z854:Z856)</f>
        <v>0</v>
      </c>
      <c r="AJ853" s="22">
        <f>SUM(AA854:AA856)</f>
        <v>0</v>
      </c>
    </row>
    <row r="854" spans="1:42" x14ac:dyDescent="0.2">
      <c r="A854" s="23" t="s">
        <v>426</v>
      </c>
      <c r="B854" s="23" t="s">
        <v>1109</v>
      </c>
      <c r="C854" s="23" t="s">
        <v>1167</v>
      </c>
      <c r="D854" s="23" t="s">
        <v>1280</v>
      </c>
      <c r="E854" s="23" t="s">
        <v>1600</v>
      </c>
      <c r="F854" s="24">
        <v>2.59</v>
      </c>
      <c r="G854" s="24">
        <v>0</v>
      </c>
      <c r="H854" s="24">
        <f>ROUND(F854*AD854,2)</f>
        <v>0</v>
      </c>
      <c r="I854" s="24">
        <f>J854-H854</f>
        <v>0</v>
      </c>
      <c r="J854" s="24">
        <f>ROUND(F854*G854,2)</f>
        <v>0</v>
      </c>
      <c r="K854" s="24">
        <v>6.9999999999999994E-5</v>
      </c>
      <c r="L854" s="24">
        <f>F854*K854</f>
        <v>1.8129999999999996E-4</v>
      </c>
      <c r="M854" s="25" t="s">
        <v>7</v>
      </c>
      <c r="N854" s="24">
        <f>IF(M854="5",I854,0)</f>
        <v>0</v>
      </c>
      <c r="Y854" s="24">
        <f>IF(AC854=0,J854,0)</f>
        <v>0</v>
      </c>
      <c r="Z854" s="24">
        <f>IF(AC854=15,J854,0)</f>
        <v>0</v>
      </c>
      <c r="AA854" s="24">
        <f>IF(AC854=21,J854,0)</f>
        <v>0</v>
      </c>
      <c r="AC854" s="26">
        <v>21</v>
      </c>
      <c r="AD854" s="26">
        <f>G854*0.30859375</f>
        <v>0</v>
      </c>
      <c r="AE854" s="26">
        <f>G854*(1-0.30859375)</f>
        <v>0</v>
      </c>
      <c r="AL854" s="26">
        <f>F854*AD854</f>
        <v>0</v>
      </c>
      <c r="AM854" s="26">
        <f>F854*AE854</f>
        <v>0</v>
      </c>
      <c r="AN854" s="27" t="s">
        <v>1646</v>
      </c>
      <c r="AO854" s="27" t="s">
        <v>1658</v>
      </c>
      <c r="AP854" s="15" t="s">
        <v>1665</v>
      </c>
    </row>
    <row r="855" spans="1:42" x14ac:dyDescent="0.2">
      <c r="D855" s="28" t="s">
        <v>1433</v>
      </c>
      <c r="F855" s="29">
        <v>2.59</v>
      </c>
    </row>
    <row r="856" spans="1:42" x14ac:dyDescent="0.2">
      <c r="A856" s="23" t="s">
        <v>427</v>
      </c>
      <c r="B856" s="23" t="s">
        <v>1109</v>
      </c>
      <c r="C856" s="23" t="s">
        <v>1168</v>
      </c>
      <c r="D856" s="23" t="s">
        <v>1704</v>
      </c>
      <c r="E856" s="23" t="s">
        <v>1600</v>
      </c>
      <c r="F856" s="24">
        <v>2.59</v>
      </c>
      <c r="G856" s="24">
        <v>0</v>
      </c>
      <c r="H856" s="24">
        <f>ROUND(F856*AD856,2)</f>
        <v>0</v>
      </c>
      <c r="I856" s="24">
        <f>J856-H856</f>
        <v>0</v>
      </c>
      <c r="J856" s="24">
        <f>ROUND(F856*G856,2)</f>
        <v>0</v>
      </c>
      <c r="K856" s="24">
        <v>1.3999999999999999E-4</v>
      </c>
      <c r="L856" s="24">
        <f>F856*K856</f>
        <v>3.6259999999999992E-4</v>
      </c>
      <c r="M856" s="25" t="s">
        <v>7</v>
      </c>
      <c r="N856" s="24">
        <f>IF(M856="5",I856,0)</f>
        <v>0</v>
      </c>
      <c r="Y856" s="24">
        <f>IF(AC856=0,J856,0)</f>
        <v>0</v>
      </c>
      <c r="Z856" s="24">
        <f>IF(AC856=15,J856,0)</f>
        <v>0</v>
      </c>
      <c r="AA856" s="24">
        <f>IF(AC856=21,J856,0)</f>
        <v>0</v>
      </c>
      <c r="AC856" s="26">
        <v>21</v>
      </c>
      <c r="AD856" s="26">
        <f>G856*0.45045871559633</f>
        <v>0</v>
      </c>
      <c r="AE856" s="26">
        <f>G856*(1-0.45045871559633)</f>
        <v>0</v>
      </c>
      <c r="AL856" s="26">
        <f>F856*AD856</f>
        <v>0</v>
      </c>
      <c r="AM856" s="26">
        <f>F856*AE856</f>
        <v>0</v>
      </c>
      <c r="AN856" s="27" t="s">
        <v>1646</v>
      </c>
      <c r="AO856" s="27" t="s">
        <v>1658</v>
      </c>
      <c r="AP856" s="15" t="s">
        <v>1665</v>
      </c>
    </row>
    <row r="857" spans="1:42" x14ac:dyDescent="0.2">
      <c r="D857" s="28" t="s">
        <v>1433</v>
      </c>
      <c r="F857" s="29">
        <v>2.59</v>
      </c>
    </row>
    <row r="858" spans="1:42" x14ac:dyDescent="0.2">
      <c r="A858" s="20"/>
      <c r="B858" s="21" t="s">
        <v>1109</v>
      </c>
      <c r="C858" s="21" t="s">
        <v>97</v>
      </c>
      <c r="D858" s="42" t="s">
        <v>1283</v>
      </c>
      <c r="E858" s="43"/>
      <c r="F858" s="43"/>
      <c r="G858" s="43"/>
      <c r="H858" s="22">
        <f>SUM(H859:H867)</f>
        <v>0</v>
      </c>
      <c r="I858" s="22">
        <f>SUM(I859:I867)</f>
        <v>0</v>
      </c>
      <c r="J858" s="22">
        <f>H858+I858</f>
        <v>0</v>
      </c>
      <c r="K858" s="15"/>
      <c r="L858" s="22">
        <f>SUM(L859:L867)</f>
        <v>1.8249600000000001E-2</v>
      </c>
      <c r="O858" s="22">
        <f>IF(P858="PR",J858,SUM(N859:N867))</f>
        <v>0</v>
      </c>
      <c r="P858" s="15" t="s">
        <v>1626</v>
      </c>
      <c r="Q858" s="22">
        <f>IF(P858="HS",H858,0)</f>
        <v>0</v>
      </c>
      <c r="R858" s="22">
        <f>IF(P858="HS",I858-O858,0)</f>
        <v>0</v>
      </c>
      <c r="S858" s="22">
        <f>IF(P858="PS",H858,0)</f>
        <v>0</v>
      </c>
      <c r="T858" s="22">
        <f>IF(P858="PS",I858-O858,0)</f>
        <v>0</v>
      </c>
      <c r="U858" s="22">
        <f>IF(P858="MP",H858,0)</f>
        <v>0</v>
      </c>
      <c r="V858" s="22">
        <f>IF(P858="MP",I858-O858,0)</f>
        <v>0</v>
      </c>
      <c r="W858" s="22">
        <f>IF(P858="OM",H858,0)</f>
        <v>0</v>
      </c>
      <c r="X858" s="15" t="s">
        <v>1109</v>
      </c>
      <c r="AH858" s="22">
        <f>SUM(Y859:Y867)</f>
        <v>0</v>
      </c>
      <c r="AI858" s="22">
        <f>SUM(Z859:Z867)</f>
        <v>0</v>
      </c>
      <c r="AJ858" s="22">
        <f>SUM(AA859:AA867)</f>
        <v>0</v>
      </c>
    </row>
    <row r="859" spans="1:42" x14ac:dyDescent="0.2">
      <c r="A859" s="23" t="s">
        <v>428</v>
      </c>
      <c r="B859" s="23" t="s">
        <v>1109</v>
      </c>
      <c r="C859" s="23" t="s">
        <v>1169</v>
      </c>
      <c r="D859" s="23" t="s">
        <v>1284</v>
      </c>
      <c r="E859" s="23" t="s">
        <v>1604</v>
      </c>
      <c r="F859" s="24">
        <v>1</v>
      </c>
      <c r="G859" s="24">
        <v>0</v>
      </c>
      <c r="H859" s="24">
        <f>ROUND(F859*AD859,2)</f>
        <v>0</v>
      </c>
      <c r="I859" s="24">
        <f>J859-H859</f>
        <v>0</v>
      </c>
      <c r="J859" s="24">
        <f>ROUND(F859*G859,2)</f>
        <v>0</v>
      </c>
      <c r="K859" s="24">
        <v>0</v>
      </c>
      <c r="L859" s="24">
        <f>F859*K859</f>
        <v>0</v>
      </c>
      <c r="M859" s="25" t="s">
        <v>7</v>
      </c>
      <c r="N859" s="24">
        <f>IF(M859="5",I859,0)</f>
        <v>0</v>
      </c>
      <c r="Y859" s="24">
        <f>IF(AC859=0,J859,0)</f>
        <v>0</v>
      </c>
      <c r="Z859" s="24">
        <f>IF(AC859=15,J859,0)</f>
        <v>0</v>
      </c>
      <c r="AA859" s="24">
        <f>IF(AC859=21,J859,0)</f>
        <v>0</v>
      </c>
      <c r="AC859" s="26">
        <v>21</v>
      </c>
      <c r="AD859" s="26">
        <f>G859*0.297029702970297</f>
        <v>0</v>
      </c>
      <c r="AE859" s="26">
        <f>G859*(1-0.297029702970297)</f>
        <v>0</v>
      </c>
      <c r="AL859" s="26">
        <f>F859*AD859</f>
        <v>0</v>
      </c>
      <c r="AM859" s="26">
        <f>F859*AE859</f>
        <v>0</v>
      </c>
      <c r="AN859" s="27" t="s">
        <v>1647</v>
      </c>
      <c r="AO859" s="27" t="s">
        <v>1659</v>
      </c>
      <c r="AP859" s="15" t="s">
        <v>1665</v>
      </c>
    </row>
    <row r="860" spans="1:42" x14ac:dyDescent="0.2">
      <c r="D860" s="28" t="s">
        <v>1243</v>
      </c>
      <c r="F860" s="29">
        <v>1</v>
      </c>
    </row>
    <row r="861" spans="1:42" x14ac:dyDescent="0.2">
      <c r="A861" s="23" t="s">
        <v>429</v>
      </c>
      <c r="B861" s="23" t="s">
        <v>1109</v>
      </c>
      <c r="C861" s="23" t="s">
        <v>1170</v>
      </c>
      <c r="D861" s="23" t="s">
        <v>1685</v>
      </c>
      <c r="E861" s="23" t="s">
        <v>1604</v>
      </c>
      <c r="F861" s="24">
        <v>1</v>
      </c>
      <c r="G861" s="24">
        <v>0</v>
      </c>
      <c r="H861" s="24">
        <f>ROUND(F861*AD861,2)</f>
        <v>0</v>
      </c>
      <c r="I861" s="24">
        <f>J861-H861</f>
        <v>0</v>
      </c>
      <c r="J861" s="24">
        <f>ROUND(F861*G861,2)</f>
        <v>0</v>
      </c>
      <c r="K861" s="24">
        <v>4.0000000000000002E-4</v>
      </c>
      <c r="L861" s="24">
        <f>F861*K861</f>
        <v>4.0000000000000002E-4</v>
      </c>
      <c r="M861" s="25" t="s">
        <v>7</v>
      </c>
      <c r="N861" s="24">
        <f>IF(M861="5",I861,0)</f>
        <v>0</v>
      </c>
      <c r="Y861" s="24">
        <f>IF(AC861=0,J861,0)</f>
        <v>0</v>
      </c>
      <c r="Z861" s="24">
        <f>IF(AC861=15,J861,0)</f>
        <v>0</v>
      </c>
      <c r="AA861" s="24">
        <f>IF(AC861=21,J861,0)</f>
        <v>0</v>
      </c>
      <c r="AC861" s="26">
        <v>21</v>
      </c>
      <c r="AD861" s="26">
        <f>G861*1</f>
        <v>0</v>
      </c>
      <c r="AE861" s="26">
        <f>G861*(1-1)</f>
        <v>0</v>
      </c>
      <c r="AL861" s="26">
        <f>F861*AD861</f>
        <v>0</v>
      </c>
      <c r="AM861" s="26">
        <f>F861*AE861</f>
        <v>0</v>
      </c>
      <c r="AN861" s="27" t="s">
        <v>1647</v>
      </c>
      <c r="AO861" s="27" t="s">
        <v>1659</v>
      </c>
      <c r="AP861" s="15" t="s">
        <v>1665</v>
      </c>
    </row>
    <row r="862" spans="1:42" x14ac:dyDescent="0.2">
      <c r="D862" s="28" t="s">
        <v>1243</v>
      </c>
      <c r="F862" s="29">
        <v>1</v>
      </c>
    </row>
    <row r="863" spans="1:42" x14ac:dyDescent="0.2">
      <c r="A863" s="23" t="s">
        <v>430</v>
      </c>
      <c r="B863" s="23" t="s">
        <v>1109</v>
      </c>
      <c r="C863" s="23" t="s">
        <v>1171</v>
      </c>
      <c r="D863" s="23" t="s">
        <v>1285</v>
      </c>
      <c r="E863" s="23" t="s">
        <v>1604</v>
      </c>
      <c r="F863" s="24">
        <v>1</v>
      </c>
      <c r="G863" s="24">
        <v>0</v>
      </c>
      <c r="H863" s="24">
        <f>ROUND(F863*AD863,2)</f>
        <v>0</v>
      </c>
      <c r="I863" s="24">
        <f>J863-H863</f>
        <v>0</v>
      </c>
      <c r="J863" s="24">
        <f>ROUND(F863*G863,2)</f>
        <v>0</v>
      </c>
      <c r="K863" s="24">
        <v>2.14E-3</v>
      </c>
      <c r="L863" s="24">
        <f>F863*K863</f>
        <v>2.14E-3</v>
      </c>
      <c r="M863" s="25" t="s">
        <v>7</v>
      </c>
      <c r="N863" s="24">
        <f>IF(M863="5",I863,0)</f>
        <v>0</v>
      </c>
      <c r="Y863" s="24">
        <f>IF(AC863=0,J863,0)</f>
        <v>0</v>
      </c>
      <c r="Z863" s="24">
        <f>IF(AC863=15,J863,0)</f>
        <v>0</v>
      </c>
      <c r="AA863" s="24">
        <f>IF(AC863=21,J863,0)</f>
        <v>0</v>
      </c>
      <c r="AC863" s="26">
        <v>21</v>
      </c>
      <c r="AD863" s="26">
        <f>G863*0.474254742547426</f>
        <v>0</v>
      </c>
      <c r="AE863" s="26">
        <f>G863*(1-0.474254742547426)</f>
        <v>0</v>
      </c>
      <c r="AL863" s="26">
        <f>F863*AD863</f>
        <v>0</v>
      </c>
      <c r="AM863" s="26">
        <f>F863*AE863</f>
        <v>0</v>
      </c>
      <c r="AN863" s="27" t="s">
        <v>1647</v>
      </c>
      <c r="AO863" s="27" t="s">
        <v>1659</v>
      </c>
      <c r="AP863" s="15" t="s">
        <v>1665</v>
      </c>
    </row>
    <row r="864" spans="1:42" x14ac:dyDescent="0.2">
      <c r="D864" s="28" t="s">
        <v>1243</v>
      </c>
      <c r="F864" s="29">
        <v>1</v>
      </c>
    </row>
    <row r="865" spans="1:42" x14ac:dyDescent="0.2">
      <c r="A865" s="23" t="s">
        <v>431</v>
      </c>
      <c r="B865" s="23" t="s">
        <v>1109</v>
      </c>
      <c r="C865" s="23" t="s">
        <v>1172</v>
      </c>
      <c r="D865" s="23" t="s">
        <v>1286</v>
      </c>
      <c r="E865" s="23" t="s">
        <v>1604</v>
      </c>
      <c r="F865" s="24">
        <v>1</v>
      </c>
      <c r="G865" s="24">
        <v>0</v>
      </c>
      <c r="H865" s="24">
        <f>ROUND(F865*AD865,2)</f>
        <v>0</v>
      </c>
      <c r="I865" s="24">
        <f>J865-H865</f>
        <v>0</v>
      </c>
      <c r="J865" s="24">
        <f>ROUND(F865*G865,2)</f>
        <v>0</v>
      </c>
      <c r="K865" s="24">
        <v>1.4999999999999999E-2</v>
      </c>
      <c r="L865" s="24">
        <f>F865*K865</f>
        <v>1.4999999999999999E-2</v>
      </c>
      <c r="M865" s="25" t="s">
        <v>7</v>
      </c>
      <c r="N865" s="24">
        <f>IF(M865="5",I865,0)</f>
        <v>0</v>
      </c>
      <c r="Y865" s="24">
        <f>IF(AC865=0,J865,0)</f>
        <v>0</v>
      </c>
      <c r="Z865" s="24">
        <f>IF(AC865=15,J865,0)</f>
        <v>0</v>
      </c>
      <c r="AA865" s="24">
        <f>IF(AC865=21,J865,0)</f>
        <v>0</v>
      </c>
      <c r="AC865" s="26">
        <v>21</v>
      </c>
      <c r="AD865" s="26">
        <f>G865*1</f>
        <v>0</v>
      </c>
      <c r="AE865" s="26">
        <f>G865*(1-1)</f>
        <v>0</v>
      </c>
      <c r="AL865" s="26">
        <f>F865*AD865</f>
        <v>0</v>
      </c>
      <c r="AM865" s="26">
        <f>F865*AE865</f>
        <v>0</v>
      </c>
      <c r="AN865" s="27" t="s">
        <v>1647</v>
      </c>
      <c r="AO865" s="27" t="s">
        <v>1659</v>
      </c>
      <c r="AP865" s="15" t="s">
        <v>1665</v>
      </c>
    </row>
    <row r="866" spans="1:42" x14ac:dyDescent="0.2">
      <c r="D866" s="28" t="s">
        <v>1243</v>
      </c>
      <c r="F866" s="29">
        <v>1</v>
      </c>
    </row>
    <row r="867" spans="1:42" x14ac:dyDescent="0.2">
      <c r="A867" s="23" t="s">
        <v>432</v>
      </c>
      <c r="B867" s="23" t="s">
        <v>1109</v>
      </c>
      <c r="C867" s="23" t="s">
        <v>1173</v>
      </c>
      <c r="D867" s="23" t="s">
        <v>1287</v>
      </c>
      <c r="E867" s="23" t="s">
        <v>1600</v>
      </c>
      <c r="F867" s="24">
        <v>17.739999999999998</v>
      </c>
      <c r="G867" s="24">
        <v>0</v>
      </c>
      <c r="H867" s="24">
        <f>ROUND(F867*AD867,2)</f>
        <v>0</v>
      </c>
      <c r="I867" s="24">
        <f>J867-H867</f>
        <v>0</v>
      </c>
      <c r="J867" s="24">
        <f>ROUND(F867*G867,2)</f>
        <v>0</v>
      </c>
      <c r="K867" s="24">
        <v>4.0000000000000003E-5</v>
      </c>
      <c r="L867" s="24">
        <f>F867*K867</f>
        <v>7.0960000000000001E-4</v>
      </c>
      <c r="M867" s="25" t="s">
        <v>7</v>
      </c>
      <c r="N867" s="24">
        <f>IF(M867="5",I867,0)</f>
        <v>0</v>
      </c>
      <c r="Y867" s="24">
        <f>IF(AC867=0,J867,0)</f>
        <v>0</v>
      </c>
      <c r="Z867" s="24">
        <f>IF(AC867=15,J867,0)</f>
        <v>0</v>
      </c>
      <c r="AA867" s="24">
        <f>IF(AC867=21,J867,0)</f>
        <v>0</v>
      </c>
      <c r="AC867" s="26">
        <v>21</v>
      </c>
      <c r="AD867" s="26">
        <f>G867*0.0193808882907133</f>
        <v>0</v>
      </c>
      <c r="AE867" s="26">
        <f>G867*(1-0.0193808882907133)</f>
        <v>0</v>
      </c>
      <c r="AL867" s="26">
        <f>F867*AD867</f>
        <v>0</v>
      </c>
      <c r="AM867" s="26">
        <f>F867*AE867</f>
        <v>0</v>
      </c>
      <c r="AN867" s="27" t="s">
        <v>1647</v>
      </c>
      <c r="AO867" s="27" t="s">
        <v>1659</v>
      </c>
      <c r="AP867" s="15" t="s">
        <v>1665</v>
      </c>
    </row>
    <row r="868" spans="1:42" x14ac:dyDescent="0.2">
      <c r="D868" s="28" t="s">
        <v>1434</v>
      </c>
      <c r="F868" s="29">
        <v>17.739999999999998</v>
      </c>
    </row>
    <row r="869" spans="1:42" x14ac:dyDescent="0.2">
      <c r="A869" s="20"/>
      <c r="B869" s="21" t="s">
        <v>1109</v>
      </c>
      <c r="C869" s="21" t="s">
        <v>98</v>
      </c>
      <c r="D869" s="42" t="s">
        <v>1289</v>
      </c>
      <c r="E869" s="43"/>
      <c r="F869" s="43"/>
      <c r="G869" s="43"/>
      <c r="H869" s="22">
        <f>SUM(H870:H876)</f>
        <v>0</v>
      </c>
      <c r="I869" s="22">
        <f>SUM(I870:I876)</f>
        <v>0</v>
      </c>
      <c r="J869" s="22">
        <f>H869+I869</f>
        <v>0</v>
      </c>
      <c r="K869" s="15"/>
      <c r="L869" s="22">
        <f>SUM(L870:L876)</f>
        <v>7.2230000000000016E-2</v>
      </c>
      <c r="O869" s="22">
        <f>IF(P869="PR",J869,SUM(N870:N876))</f>
        <v>0</v>
      </c>
      <c r="P869" s="15" t="s">
        <v>1626</v>
      </c>
      <c r="Q869" s="22">
        <f>IF(P869="HS",H869,0)</f>
        <v>0</v>
      </c>
      <c r="R869" s="22">
        <f>IF(P869="HS",I869-O869,0)</f>
        <v>0</v>
      </c>
      <c r="S869" s="22">
        <f>IF(P869="PS",H869,0)</f>
        <v>0</v>
      </c>
      <c r="T869" s="22">
        <f>IF(P869="PS",I869-O869,0)</f>
        <v>0</v>
      </c>
      <c r="U869" s="22">
        <f>IF(P869="MP",H869,0)</f>
        <v>0</v>
      </c>
      <c r="V869" s="22">
        <f>IF(P869="MP",I869-O869,0)</f>
        <v>0</v>
      </c>
      <c r="W869" s="22">
        <f>IF(P869="OM",H869,0)</f>
        <v>0</v>
      </c>
      <c r="X869" s="15" t="s">
        <v>1109</v>
      </c>
      <c r="AH869" s="22">
        <f>SUM(Y870:Y876)</f>
        <v>0</v>
      </c>
      <c r="AI869" s="22">
        <f>SUM(Z870:Z876)</f>
        <v>0</v>
      </c>
      <c r="AJ869" s="22">
        <f>SUM(AA870:AA876)</f>
        <v>0</v>
      </c>
    </row>
    <row r="870" spans="1:42" x14ac:dyDescent="0.2">
      <c r="A870" s="23" t="s">
        <v>433</v>
      </c>
      <c r="B870" s="23" t="s">
        <v>1109</v>
      </c>
      <c r="C870" s="23" t="s">
        <v>1174</v>
      </c>
      <c r="D870" s="23" t="s">
        <v>1409</v>
      </c>
      <c r="E870" s="23" t="s">
        <v>1604</v>
      </c>
      <c r="F870" s="24">
        <v>1</v>
      </c>
      <c r="G870" s="24">
        <v>0</v>
      </c>
      <c r="H870" s="24">
        <f t="shared" ref="H870:H876" si="180">ROUND(F870*AD870,2)</f>
        <v>0</v>
      </c>
      <c r="I870" s="24">
        <f t="shared" ref="I870:I876" si="181">J870-H870</f>
        <v>0</v>
      </c>
      <c r="J870" s="24">
        <f t="shared" ref="J870:J876" si="182">ROUND(F870*G870,2)</f>
        <v>0</v>
      </c>
      <c r="K870" s="24">
        <v>4.0000000000000002E-4</v>
      </c>
      <c r="L870" s="24">
        <f t="shared" ref="L870:L876" si="183">F870*K870</f>
        <v>4.0000000000000002E-4</v>
      </c>
      <c r="M870" s="25" t="s">
        <v>8</v>
      </c>
      <c r="N870" s="24">
        <f t="shared" ref="N870:N876" si="184">IF(M870="5",I870,0)</f>
        <v>0</v>
      </c>
      <c r="Y870" s="24">
        <f t="shared" ref="Y870:Y876" si="185">IF(AC870=0,J870,0)</f>
        <v>0</v>
      </c>
      <c r="Z870" s="24">
        <f t="shared" ref="Z870:Z876" si="186">IF(AC870=15,J870,0)</f>
        <v>0</v>
      </c>
      <c r="AA870" s="24">
        <f t="shared" ref="AA870:AA876" si="187">IF(AC870=21,J870,0)</f>
        <v>0</v>
      </c>
      <c r="AC870" s="26">
        <v>21</v>
      </c>
      <c r="AD870" s="26">
        <f t="shared" ref="AD870:AD876" si="188">G870*0</f>
        <v>0</v>
      </c>
      <c r="AE870" s="26">
        <f t="shared" ref="AE870:AE876" si="189">G870*(1-0)</f>
        <v>0</v>
      </c>
      <c r="AL870" s="26">
        <f t="shared" ref="AL870:AL876" si="190">F870*AD870</f>
        <v>0</v>
      </c>
      <c r="AM870" s="26">
        <f t="shared" ref="AM870:AM876" si="191">F870*AE870</f>
        <v>0</v>
      </c>
      <c r="AN870" s="27" t="s">
        <v>1648</v>
      </c>
      <c r="AO870" s="27" t="s">
        <v>1659</v>
      </c>
      <c r="AP870" s="15" t="s">
        <v>1665</v>
      </c>
    </row>
    <row r="871" spans="1:42" x14ac:dyDescent="0.2">
      <c r="A871" s="23" t="s">
        <v>434</v>
      </c>
      <c r="B871" s="23" t="s">
        <v>1109</v>
      </c>
      <c r="C871" s="23" t="s">
        <v>1175</v>
      </c>
      <c r="D871" s="23" t="s">
        <v>1291</v>
      </c>
      <c r="E871" s="23" t="s">
        <v>1604</v>
      </c>
      <c r="F871" s="24">
        <v>1</v>
      </c>
      <c r="G871" s="24">
        <v>0</v>
      </c>
      <c r="H871" s="24">
        <f t="shared" si="180"/>
        <v>0</v>
      </c>
      <c r="I871" s="24">
        <f t="shared" si="181"/>
        <v>0</v>
      </c>
      <c r="J871" s="24">
        <f t="shared" si="182"/>
        <v>0</v>
      </c>
      <c r="K871" s="24">
        <v>4.0000000000000002E-4</v>
      </c>
      <c r="L871" s="24">
        <f t="shared" si="183"/>
        <v>4.0000000000000002E-4</v>
      </c>
      <c r="M871" s="25" t="s">
        <v>8</v>
      </c>
      <c r="N871" s="24">
        <f t="shared" si="184"/>
        <v>0</v>
      </c>
      <c r="Y871" s="24">
        <f t="shared" si="185"/>
        <v>0</v>
      </c>
      <c r="Z871" s="24">
        <f t="shared" si="186"/>
        <v>0</v>
      </c>
      <c r="AA871" s="24">
        <f t="shared" si="187"/>
        <v>0</v>
      </c>
      <c r="AC871" s="26">
        <v>21</v>
      </c>
      <c r="AD871" s="26">
        <f t="shared" si="188"/>
        <v>0</v>
      </c>
      <c r="AE871" s="26">
        <f t="shared" si="189"/>
        <v>0</v>
      </c>
      <c r="AL871" s="26">
        <f t="shared" si="190"/>
        <v>0</v>
      </c>
      <c r="AM871" s="26">
        <f t="shared" si="191"/>
        <v>0</v>
      </c>
      <c r="AN871" s="27" t="s">
        <v>1648</v>
      </c>
      <c r="AO871" s="27" t="s">
        <v>1659</v>
      </c>
      <c r="AP871" s="15" t="s">
        <v>1665</v>
      </c>
    </row>
    <row r="872" spans="1:42" x14ac:dyDescent="0.2">
      <c r="A872" s="23" t="s">
        <v>435</v>
      </c>
      <c r="B872" s="23" t="s">
        <v>1109</v>
      </c>
      <c r="C872" s="23" t="s">
        <v>1177</v>
      </c>
      <c r="D872" s="23" t="s">
        <v>1293</v>
      </c>
      <c r="E872" s="23" t="s">
        <v>1604</v>
      </c>
      <c r="F872" s="24">
        <v>1</v>
      </c>
      <c r="G872" s="24">
        <v>0</v>
      </c>
      <c r="H872" s="24">
        <f t="shared" si="180"/>
        <v>0</v>
      </c>
      <c r="I872" s="24">
        <f t="shared" si="181"/>
        <v>0</v>
      </c>
      <c r="J872" s="24">
        <f t="shared" si="182"/>
        <v>0</v>
      </c>
      <c r="K872" s="24">
        <v>5.0000000000000001E-4</v>
      </c>
      <c r="L872" s="24">
        <f t="shared" si="183"/>
        <v>5.0000000000000001E-4</v>
      </c>
      <c r="M872" s="25" t="s">
        <v>8</v>
      </c>
      <c r="N872" s="24">
        <f t="shared" si="184"/>
        <v>0</v>
      </c>
      <c r="Y872" s="24">
        <f t="shared" si="185"/>
        <v>0</v>
      </c>
      <c r="Z872" s="24">
        <f t="shared" si="186"/>
        <v>0</v>
      </c>
      <c r="AA872" s="24">
        <f t="shared" si="187"/>
        <v>0</v>
      </c>
      <c r="AC872" s="26">
        <v>21</v>
      </c>
      <c r="AD872" s="26">
        <f t="shared" si="188"/>
        <v>0</v>
      </c>
      <c r="AE872" s="26">
        <f t="shared" si="189"/>
        <v>0</v>
      </c>
      <c r="AL872" s="26">
        <f t="shared" si="190"/>
        <v>0</v>
      </c>
      <c r="AM872" s="26">
        <f t="shared" si="191"/>
        <v>0</v>
      </c>
      <c r="AN872" s="27" t="s">
        <v>1648</v>
      </c>
      <c r="AO872" s="27" t="s">
        <v>1659</v>
      </c>
      <c r="AP872" s="15" t="s">
        <v>1665</v>
      </c>
    </row>
    <row r="873" spans="1:42" x14ac:dyDescent="0.2">
      <c r="A873" s="23" t="s">
        <v>436</v>
      </c>
      <c r="B873" s="23" t="s">
        <v>1109</v>
      </c>
      <c r="C873" s="23" t="s">
        <v>1179</v>
      </c>
      <c r="D873" s="23" t="s">
        <v>1295</v>
      </c>
      <c r="E873" s="23" t="s">
        <v>1600</v>
      </c>
      <c r="F873" s="24">
        <v>2.6</v>
      </c>
      <c r="G873" s="24">
        <v>0</v>
      </c>
      <c r="H873" s="24">
        <f t="shared" si="180"/>
        <v>0</v>
      </c>
      <c r="I873" s="24">
        <f t="shared" si="181"/>
        <v>0</v>
      </c>
      <c r="J873" s="24">
        <f t="shared" si="182"/>
        <v>0</v>
      </c>
      <c r="K873" s="24">
        <v>0.02</v>
      </c>
      <c r="L873" s="24">
        <f t="shared" si="183"/>
        <v>5.2000000000000005E-2</v>
      </c>
      <c r="M873" s="25" t="s">
        <v>7</v>
      </c>
      <c r="N873" s="24">
        <f t="shared" si="184"/>
        <v>0</v>
      </c>
      <c r="Y873" s="24">
        <f t="shared" si="185"/>
        <v>0</v>
      </c>
      <c r="Z873" s="24">
        <f t="shared" si="186"/>
        <v>0</v>
      </c>
      <c r="AA873" s="24">
        <f t="shared" si="187"/>
        <v>0</v>
      </c>
      <c r="AC873" s="26">
        <v>21</v>
      </c>
      <c r="AD873" s="26">
        <f t="shared" si="188"/>
        <v>0</v>
      </c>
      <c r="AE873" s="26">
        <f t="shared" si="189"/>
        <v>0</v>
      </c>
      <c r="AL873" s="26">
        <f t="shared" si="190"/>
        <v>0</v>
      </c>
      <c r="AM873" s="26">
        <f t="shared" si="191"/>
        <v>0</v>
      </c>
      <c r="AN873" s="27" t="s">
        <v>1648</v>
      </c>
      <c r="AO873" s="27" t="s">
        <v>1659</v>
      </c>
      <c r="AP873" s="15" t="s">
        <v>1665</v>
      </c>
    </row>
    <row r="874" spans="1:42" x14ac:dyDescent="0.2">
      <c r="A874" s="23" t="s">
        <v>437</v>
      </c>
      <c r="B874" s="23" t="s">
        <v>1109</v>
      </c>
      <c r="C874" s="23" t="s">
        <v>1178</v>
      </c>
      <c r="D874" s="23" t="s">
        <v>1294</v>
      </c>
      <c r="E874" s="23" t="s">
        <v>1601</v>
      </c>
      <c r="F874" s="24">
        <v>0.95</v>
      </c>
      <c r="G874" s="24">
        <v>0</v>
      </c>
      <c r="H874" s="24">
        <f t="shared" si="180"/>
        <v>0</v>
      </c>
      <c r="I874" s="24">
        <f t="shared" si="181"/>
        <v>0</v>
      </c>
      <c r="J874" s="24">
        <f t="shared" si="182"/>
        <v>0</v>
      </c>
      <c r="K874" s="24">
        <v>9.4000000000000004E-3</v>
      </c>
      <c r="L874" s="24">
        <f t="shared" si="183"/>
        <v>8.9300000000000004E-3</v>
      </c>
      <c r="M874" s="25" t="s">
        <v>8</v>
      </c>
      <c r="N874" s="24">
        <f t="shared" si="184"/>
        <v>0</v>
      </c>
      <c r="Y874" s="24">
        <f t="shared" si="185"/>
        <v>0</v>
      </c>
      <c r="Z874" s="24">
        <f t="shared" si="186"/>
        <v>0</v>
      </c>
      <c r="AA874" s="24">
        <f t="shared" si="187"/>
        <v>0</v>
      </c>
      <c r="AC874" s="26">
        <v>21</v>
      </c>
      <c r="AD874" s="26">
        <f t="shared" si="188"/>
        <v>0</v>
      </c>
      <c r="AE874" s="26">
        <f t="shared" si="189"/>
        <v>0</v>
      </c>
      <c r="AL874" s="26">
        <f t="shared" si="190"/>
        <v>0</v>
      </c>
      <c r="AM874" s="26">
        <f t="shared" si="191"/>
        <v>0</v>
      </c>
      <c r="AN874" s="27" t="s">
        <v>1648</v>
      </c>
      <c r="AO874" s="27" t="s">
        <v>1659</v>
      </c>
      <c r="AP874" s="15" t="s">
        <v>1665</v>
      </c>
    </row>
    <row r="875" spans="1:42" x14ac:dyDescent="0.2">
      <c r="A875" s="23" t="s">
        <v>438</v>
      </c>
      <c r="B875" s="23" t="s">
        <v>1109</v>
      </c>
      <c r="C875" s="23" t="s">
        <v>1176</v>
      </c>
      <c r="D875" s="23" t="s">
        <v>1292</v>
      </c>
      <c r="E875" s="23" t="s">
        <v>1604</v>
      </c>
      <c r="F875" s="24">
        <v>1</v>
      </c>
      <c r="G875" s="24">
        <v>0</v>
      </c>
      <c r="H875" s="24">
        <f t="shared" si="180"/>
        <v>0</v>
      </c>
      <c r="I875" s="24">
        <f t="shared" si="181"/>
        <v>0</v>
      </c>
      <c r="J875" s="24">
        <f t="shared" si="182"/>
        <v>0</v>
      </c>
      <c r="K875" s="24">
        <v>3.0000000000000001E-3</v>
      </c>
      <c r="L875" s="24">
        <f t="shared" si="183"/>
        <v>3.0000000000000001E-3</v>
      </c>
      <c r="M875" s="25" t="s">
        <v>8</v>
      </c>
      <c r="N875" s="24">
        <f t="shared" si="184"/>
        <v>0</v>
      </c>
      <c r="Y875" s="24">
        <f t="shared" si="185"/>
        <v>0</v>
      </c>
      <c r="Z875" s="24">
        <f t="shared" si="186"/>
        <v>0</v>
      </c>
      <c r="AA875" s="24">
        <f t="shared" si="187"/>
        <v>0</v>
      </c>
      <c r="AC875" s="26">
        <v>21</v>
      </c>
      <c r="AD875" s="26">
        <f t="shared" si="188"/>
        <v>0</v>
      </c>
      <c r="AE875" s="26">
        <f t="shared" si="189"/>
        <v>0</v>
      </c>
      <c r="AL875" s="26">
        <f t="shared" si="190"/>
        <v>0</v>
      </c>
      <c r="AM875" s="26">
        <f t="shared" si="191"/>
        <v>0</v>
      </c>
      <c r="AN875" s="27" t="s">
        <v>1648</v>
      </c>
      <c r="AO875" s="27" t="s">
        <v>1659</v>
      </c>
      <c r="AP875" s="15" t="s">
        <v>1665</v>
      </c>
    </row>
    <row r="876" spans="1:42" x14ac:dyDescent="0.2">
      <c r="A876" s="23" t="s">
        <v>439</v>
      </c>
      <c r="B876" s="23" t="s">
        <v>1109</v>
      </c>
      <c r="C876" s="23" t="s">
        <v>1180</v>
      </c>
      <c r="D876" s="23" t="s">
        <v>1296</v>
      </c>
      <c r="E876" s="23" t="s">
        <v>1604</v>
      </c>
      <c r="F876" s="24">
        <v>1</v>
      </c>
      <c r="G876" s="24">
        <v>0</v>
      </c>
      <c r="H876" s="24">
        <f t="shared" si="180"/>
        <v>0</v>
      </c>
      <c r="I876" s="24">
        <f t="shared" si="181"/>
        <v>0</v>
      </c>
      <c r="J876" s="24">
        <f t="shared" si="182"/>
        <v>0</v>
      </c>
      <c r="K876" s="24">
        <v>7.0000000000000001E-3</v>
      </c>
      <c r="L876" s="24">
        <f t="shared" si="183"/>
        <v>7.0000000000000001E-3</v>
      </c>
      <c r="M876" s="25" t="s">
        <v>8</v>
      </c>
      <c r="N876" s="24">
        <f t="shared" si="184"/>
        <v>0</v>
      </c>
      <c r="Y876" s="24">
        <f t="shared" si="185"/>
        <v>0</v>
      </c>
      <c r="Z876" s="24">
        <f t="shared" si="186"/>
        <v>0</v>
      </c>
      <c r="AA876" s="24">
        <f t="shared" si="187"/>
        <v>0</v>
      </c>
      <c r="AC876" s="26">
        <v>21</v>
      </c>
      <c r="AD876" s="26">
        <f t="shared" si="188"/>
        <v>0</v>
      </c>
      <c r="AE876" s="26">
        <f t="shared" si="189"/>
        <v>0</v>
      </c>
      <c r="AL876" s="26">
        <f t="shared" si="190"/>
        <v>0</v>
      </c>
      <c r="AM876" s="26">
        <f t="shared" si="191"/>
        <v>0</v>
      </c>
      <c r="AN876" s="27" t="s">
        <v>1648</v>
      </c>
      <c r="AO876" s="27" t="s">
        <v>1659</v>
      </c>
      <c r="AP876" s="15" t="s">
        <v>1665</v>
      </c>
    </row>
    <row r="877" spans="1:42" x14ac:dyDescent="0.2">
      <c r="A877" s="20"/>
      <c r="B877" s="21" t="s">
        <v>1109</v>
      </c>
      <c r="C877" s="21" t="s">
        <v>99</v>
      </c>
      <c r="D877" s="42" t="s">
        <v>1297</v>
      </c>
      <c r="E877" s="43"/>
      <c r="F877" s="43"/>
      <c r="G877" s="43"/>
      <c r="H877" s="22">
        <f>SUM(H878:H884)</f>
        <v>0</v>
      </c>
      <c r="I877" s="22">
        <f>SUM(I878:I884)</f>
        <v>0</v>
      </c>
      <c r="J877" s="22">
        <f>H877+I877</f>
        <v>0</v>
      </c>
      <c r="K877" s="15"/>
      <c r="L877" s="22">
        <f>SUM(L878:L884)</f>
        <v>1.0395400000000001</v>
      </c>
      <c r="O877" s="22">
        <f>IF(P877="PR",J877,SUM(N878:N884))</f>
        <v>0</v>
      </c>
      <c r="P877" s="15" t="s">
        <v>1626</v>
      </c>
      <c r="Q877" s="22">
        <f>IF(P877="HS",H877,0)</f>
        <v>0</v>
      </c>
      <c r="R877" s="22">
        <f>IF(P877="HS",I877-O877,0)</f>
        <v>0</v>
      </c>
      <c r="S877" s="22">
        <f>IF(P877="PS",H877,0)</f>
        <v>0</v>
      </c>
      <c r="T877" s="22">
        <f>IF(P877="PS",I877-O877,0)</f>
        <v>0</v>
      </c>
      <c r="U877" s="22">
        <f>IF(P877="MP",H877,0)</f>
        <v>0</v>
      </c>
      <c r="V877" s="22">
        <f>IF(P877="MP",I877-O877,0)</f>
        <v>0</v>
      </c>
      <c r="W877" s="22">
        <f>IF(P877="OM",H877,0)</f>
        <v>0</v>
      </c>
      <c r="X877" s="15" t="s">
        <v>1109</v>
      </c>
      <c r="AH877" s="22">
        <f>SUM(Y878:Y884)</f>
        <v>0</v>
      </c>
      <c r="AI877" s="22">
        <f>SUM(Z878:Z884)</f>
        <v>0</v>
      </c>
      <c r="AJ877" s="22">
        <f>SUM(AA878:AA884)</f>
        <v>0</v>
      </c>
    </row>
    <row r="878" spans="1:42" x14ac:dyDescent="0.2">
      <c r="A878" s="23" t="s">
        <v>440</v>
      </c>
      <c r="B878" s="23" t="s">
        <v>1109</v>
      </c>
      <c r="C878" s="23" t="s">
        <v>1200</v>
      </c>
      <c r="D878" s="23" t="s">
        <v>1298</v>
      </c>
      <c r="E878" s="23" t="s">
        <v>1601</v>
      </c>
      <c r="F878" s="24">
        <v>0.95</v>
      </c>
      <c r="G878" s="24">
        <v>0</v>
      </c>
      <c r="H878" s="24">
        <f t="shared" ref="H878:H884" si="192">ROUND(F878*AD878,2)</f>
        <v>0</v>
      </c>
      <c r="I878" s="24">
        <f t="shared" ref="I878:I884" si="193">J878-H878</f>
        <v>0</v>
      </c>
      <c r="J878" s="24">
        <f t="shared" ref="J878:J884" si="194">ROUND(F878*G878,2)</f>
        <v>0</v>
      </c>
      <c r="K878" s="24">
        <v>3.9600000000000003E-2</v>
      </c>
      <c r="L878" s="24">
        <f t="shared" ref="L878:L884" si="195">F878*K878</f>
        <v>3.7620000000000001E-2</v>
      </c>
      <c r="M878" s="25" t="s">
        <v>7</v>
      </c>
      <c r="N878" s="24">
        <f t="shared" ref="N878:N884" si="196">IF(M878="5",I878,0)</f>
        <v>0</v>
      </c>
      <c r="Y878" s="24">
        <f t="shared" ref="Y878:Y884" si="197">IF(AC878=0,J878,0)</f>
        <v>0</v>
      </c>
      <c r="Z878" s="24">
        <f t="shared" ref="Z878:Z884" si="198">IF(AC878=15,J878,0)</f>
        <v>0</v>
      </c>
      <c r="AA878" s="24">
        <f t="shared" ref="AA878:AA884" si="199">IF(AC878=21,J878,0)</f>
        <v>0</v>
      </c>
      <c r="AC878" s="26">
        <v>21</v>
      </c>
      <c r="AD878" s="26">
        <f t="shared" ref="AD878:AD884" si="200">G878*0</f>
        <v>0</v>
      </c>
      <c r="AE878" s="26">
        <f t="shared" ref="AE878:AE884" si="201">G878*(1-0)</f>
        <v>0</v>
      </c>
      <c r="AL878" s="26">
        <f t="shared" ref="AL878:AL884" si="202">F878*AD878</f>
        <v>0</v>
      </c>
      <c r="AM878" s="26">
        <f t="shared" ref="AM878:AM884" si="203">F878*AE878</f>
        <v>0</v>
      </c>
      <c r="AN878" s="27" t="s">
        <v>1649</v>
      </c>
      <c r="AO878" s="27" t="s">
        <v>1659</v>
      </c>
      <c r="AP878" s="15" t="s">
        <v>1665</v>
      </c>
    </row>
    <row r="879" spans="1:42" x14ac:dyDescent="0.2">
      <c r="A879" s="23" t="s">
        <v>441</v>
      </c>
      <c r="B879" s="23" t="s">
        <v>1109</v>
      </c>
      <c r="C879" s="23" t="s">
        <v>1182</v>
      </c>
      <c r="D879" s="23" t="s">
        <v>1299</v>
      </c>
      <c r="E879" s="23" t="s">
        <v>1604</v>
      </c>
      <c r="F879" s="24">
        <v>1</v>
      </c>
      <c r="G879" s="24">
        <v>0</v>
      </c>
      <c r="H879" s="24">
        <f t="shared" si="192"/>
        <v>0</v>
      </c>
      <c r="I879" s="24">
        <f t="shared" si="193"/>
        <v>0</v>
      </c>
      <c r="J879" s="24">
        <f t="shared" si="194"/>
        <v>0</v>
      </c>
      <c r="K879" s="24">
        <v>5.1999999999999995E-4</v>
      </c>
      <c r="L879" s="24">
        <f t="shared" si="195"/>
        <v>5.1999999999999995E-4</v>
      </c>
      <c r="M879" s="25" t="s">
        <v>7</v>
      </c>
      <c r="N879" s="24">
        <f t="shared" si="196"/>
        <v>0</v>
      </c>
      <c r="Y879" s="24">
        <f t="shared" si="197"/>
        <v>0</v>
      </c>
      <c r="Z879" s="24">
        <f t="shared" si="198"/>
        <v>0</v>
      </c>
      <c r="AA879" s="24">
        <f t="shared" si="199"/>
        <v>0</v>
      </c>
      <c r="AC879" s="26">
        <v>21</v>
      </c>
      <c r="AD879" s="26">
        <f t="shared" si="200"/>
        <v>0</v>
      </c>
      <c r="AE879" s="26">
        <f t="shared" si="201"/>
        <v>0</v>
      </c>
      <c r="AL879" s="26">
        <f t="shared" si="202"/>
        <v>0</v>
      </c>
      <c r="AM879" s="26">
        <f t="shared" si="203"/>
        <v>0</v>
      </c>
      <c r="AN879" s="27" t="s">
        <v>1649</v>
      </c>
      <c r="AO879" s="27" t="s">
        <v>1659</v>
      </c>
      <c r="AP879" s="15" t="s">
        <v>1665</v>
      </c>
    </row>
    <row r="880" spans="1:42" x14ac:dyDescent="0.2">
      <c r="A880" s="23" t="s">
        <v>442</v>
      </c>
      <c r="B880" s="23" t="s">
        <v>1109</v>
      </c>
      <c r="C880" s="23" t="s">
        <v>1183</v>
      </c>
      <c r="D880" s="23" t="s">
        <v>1300</v>
      </c>
      <c r="E880" s="23" t="s">
        <v>1604</v>
      </c>
      <c r="F880" s="24">
        <v>1</v>
      </c>
      <c r="G880" s="24">
        <v>0</v>
      </c>
      <c r="H880" s="24">
        <f t="shared" si="192"/>
        <v>0</v>
      </c>
      <c r="I880" s="24">
        <f t="shared" si="193"/>
        <v>0</v>
      </c>
      <c r="J880" s="24">
        <f t="shared" si="194"/>
        <v>0</v>
      </c>
      <c r="K880" s="24">
        <v>2.2499999999999998E-3</v>
      </c>
      <c r="L880" s="24">
        <f t="shared" si="195"/>
        <v>2.2499999999999998E-3</v>
      </c>
      <c r="M880" s="25" t="s">
        <v>7</v>
      </c>
      <c r="N880" s="24">
        <f t="shared" si="196"/>
        <v>0</v>
      </c>
      <c r="Y880" s="24">
        <f t="shared" si="197"/>
        <v>0</v>
      </c>
      <c r="Z880" s="24">
        <f t="shared" si="198"/>
        <v>0</v>
      </c>
      <c r="AA880" s="24">
        <f t="shared" si="199"/>
        <v>0</v>
      </c>
      <c r="AC880" s="26">
        <v>21</v>
      </c>
      <c r="AD880" s="26">
        <f t="shared" si="200"/>
        <v>0</v>
      </c>
      <c r="AE880" s="26">
        <f t="shared" si="201"/>
        <v>0</v>
      </c>
      <c r="AL880" s="26">
        <f t="shared" si="202"/>
        <v>0</v>
      </c>
      <c r="AM880" s="26">
        <f t="shared" si="203"/>
        <v>0</v>
      </c>
      <c r="AN880" s="27" t="s">
        <v>1649</v>
      </c>
      <c r="AO880" s="27" t="s">
        <v>1659</v>
      </c>
      <c r="AP880" s="15" t="s">
        <v>1665</v>
      </c>
    </row>
    <row r="881" spans="1:42" x14ac:dyDescent="0.2">
      <c r="A881" s="23" t="s">
        <v>443</v>
      </c>
      <c r="B881" s="23" t="s">
        <v>1109</v>
      </c>
      <c r="C881" s="23" t="s">
        <v>1184</v>
      </c>
      <c r="D881" s="23" t="s">
        <v>1301</v>
      </c>
      <c r="E881" s="23" t="s">
        <v>1604</v>
      </c>
      <c r="F881" s="24">
        <v>1</v>
      </c>
      <c r="G881" s="24">
        <v>0</v>
      </c>
      <c r="H881" s="24">
        <f t="shared" si="192"/>
        <v>0</v>
      </c>
      <c r="I881" s="24">
        <f t="shared" si="193"/>
        <v>0</v>
      </c>
      <c r="J881" s="24">
        <f t="shared" si="194"/>
        <v>0</v>
      </c>
      <c r="K881" s="24">
        <v>1.933E-2</v>
      </c>
      <c r="L881" s="24">
        <f t="shared" si="195"/>
        <v>1.933E-2</v>
      </c>
      <c r="M881" s="25" t="s">
        <v>7</v>
      </c>
      <c r="N881" s="24">
        <f t="shared" si="196"/>
        <v>0</v>
      </c>
      <c r="Y881" s="24">
        <f t="shared" si="197"/>
        <v>0</v>
      </c>
      <c r="Z881" s="24">
        <f t="shared" si="198"/>
        <v>0</v>
      </c>
      <c r="AA881" s="24">
        <f t="shared" si="199"/>
        <v>0</v>
      </c>
      <c r="AC881" s="26">
        <v>21</v>
      </c>
      <c r="AD881" s="26">
        <f t="shared" si="200"/>
        <v>0</v>
      </c>
      <c r="AE881" s="26">
        <f t="shared" si="201"/>
        <v>0</v>
      </c>
      <c r="AL881" s="26">
        <f t="shared" si="202"/>
        <v>0</v>
      </c>
      <c r="AM881" s="26">
        <f t="shared" si="203"/>
        <v>0</v>
      </c>
      <c r="AN881" s="27" t="s">
        <v>1649</v>
      </c>
      <c r="AO881" s="27" t="s">
        <v>1659</v>
      </c>
      <c r="AP881" s="15" t="s">
        <v>1665</v>
      </c>
    </row>
    <row r="882" spans="1:42" x14ac:dyDescent="0.2">
      <c r="A882" s="23" t="s">
        <v>444</v>
      </c>
      <c r="B882" s="23" t="s">
        <v>1109</v>
      </c>
      <c r="C882" s="23" t="s">
        <v>1185</v>
      </c>
      <c r="D882" s="23" t="s">
        <v>1302</v>
      </c>
      <c r="E882" s="23" t="s">
        <v>1604</v>
      </c>
      <c r="F882" s="24">
        <v>1</v>
      </c>
      <c r="G882" s="24">
        <v>0</v>
      </c>
      <c r="H882" s="24">
        <f t="shared" si="192"/>
        <v>0</v>
      </c>
      <c r="I882" s="24">
        <f t="shared" si="193"/>
        <v>0</v>
      </c>
      <c r="J882" s="24">
        <f t="shared" si="194"/>
        <v>0</v>
      </c>
      <c r="K882" s="24">
        <v>1.56E-3</v>
      </c>
      <c r="L882" s="24">
        <f t="shared" si="195"/>
        <v>1.56E-3</v>
      </c>
      <c r="M882" s="25" t="s">
        <v>7</v>
      </c>
      <c r="N882" s="24">
        <f t="shared" si="196"/>
        <v>0</v>
      </c>
      <c r="Y882" s="24">
        <f t="shared" si="197"/>
        <v>0</v>
      </c>
      <c r="Z882" s="24">
        <f t="shared" si="198"/>
        <v>0</v>
      </c>
      <c r="AA882" s="24">
        <f t="shared" si="199"/>
        <v>0</v>
      </c>
      <c r="AC882" s="26">
        <v>21</v>
      </c>
      <c r="AD882" s="26">
        <f t="shared" si="200"/>
        <v>0</v>
      </c>
      <c r="AE882" s="26">
        <f t="shared" si="201"/>
        <v>0</v>
      </c>
      <c r="AL882" s="26">
        <f t="shared" si="202"/>
        <v>0</v>
      </c>
      <c r="AM882" s="26">
        <f t="shared" si="203"/>
        <v>0</v>
      </c>
      <c r="AN882" s="27" t="s">
        <v>1649</v>
      </c>
      <c r="AO882" s="27" t="s">
        <v>1659</v>
      </c>
      <c r="AP882" s="15" t="s">
        <v>1665</v>
      </c>
    </row>
    <row r="883" spans="1:42" x14ac:dyDescent="0.2">
      <c r="A883" s="23" t="s">
        <v>445</v>
      </c>
      <c r="B883" s="23" t="s">
        <v>1109</v>
      </c>
      <c r="C883" s="23" t="s">
        <v>1186</v>
      </c>
      <c r="D883" s="23" t="s">
        <v>1303</v>
      </c>
      <c r="E883" s="23" t="s">
        <v>1604</v>
      </c>
      <c r="F883" s="24">
        <v>1</v>
      </c>
      <c r="G883" s="24">
        <v>0</v>
      </c>
      <c r="H883" s="24">
        <f t="shared" si="192"/>
        <v>0</v>
      </c>
      <c r="I883" s="24">
        <f t="shared" si="193"/>
        <v>0</v>
      </c>
      <c r="J883" s="24">
        <f t="shared" si="194"/>
        <v>0</v>
      </c>
      <c r="K883" s="24">
        <v>1.9460000000000002E-2</v>
      </c>
      <c r="L883" s="24">
        <f t="shared" si="195"/>
        <v>1.9460000000000002E-2</v>
      </c>
      <c r="M883" s="25" t="s">
        <v>7</v>
      </c>
      <c r="N883" s="24">
        <f t="shared" si="196"/>
        <v>0</v>
      </c>
      <c r="Y883" s="24">
        <f t="shared" si="197"/>
        <v>0</v>
      </c>
      <c r="Z883" s="24">
        <f t="shared" si="198"/>
        <v>0</v>
      </c>
      <c r="AA883" s="24">
        <f t="shared" si="199"/>
        <v>0</v>
      </c>
      <c r="AC883" s="26">
        <v>21</v>
      </c>
      <c r="AD883" s="26">
        <f t="shared" si="200"/>
        <v>0</v>
      </c>
      <c r="AE883" s="26">
        <f t="shared" si="201"/>
        <v>0</v>
      </c>
      <c r="AL883" s="26">
        <f t="shared" si="202"/>
        <v>0</v>
      </c>
      <c r="AM883" s="26">
        <f t="shared" si="203"/>
        <v>0</v>
      </c>
      <c r="AN883" s="27" t="s">
        <v>1649</v>
      </c>
      <c r="AO883" s="27" t="s">
        <v>1659</v>
      </c>
      <c r="AP883" s="15" t="s">
        <v>1665</v>
      </c>
    </row>
    <row r="884" spans="1:42" x14ac:dyDescent="0.2">
      <c r="A884" s="23" t="s">
        <v>446</v>
      </c>
      <c r="B884" s="23" t="s">
        <v>1109</v>
      </c>
      <c r="C884" s="23" t="s">
        <v>1187</v>
      </c>
      <c r="D884" s="23" t="s">
        <v>1304</v>
      </c>
      <c r="E884" s="23" t="s">
        <v>1600</v>
      </c>
      <c r="F884" s="24">
        <v>14.1</v>
      </c>
      <c r="G884" s="24">
        <v>0</v>
      </c>
      <c r="H884" s="24">
        <f t="shared" si="192"/>
        <v>0</v>
      </c>
      <c r="I884" s="24">
        <f t="shared" si="193"/>
        <v>0</v>
      </c>
      <c r="J884" s="24">
        <f t="shared" si="194"/>
        <v>0</v>
      </c>
      <c r="K884" s="24">
        <v>6.8000000000000005E-2</v>
      </c>
      <c r="L884" s="24">
        <f t="shared" si="195"/>
        <v>0.9588000000000001</v>
      </c>
      <c r="M884" s="25" t="s">
        <v>7</v>
      </c>
      <c r="N884" s="24">
        <f t="shared" si="196"/>
        <v>0</v>
      </c>
      <c r="Y884" s="24">
        <f t="shared" si="197"/>
        <v>0</v>
      </c>
      <c r="Z884" s="24">
        <f t="shared" si="198"/>
        <v>0</v>
      </c>
      <c r="AA884" s="24">
        <f t="shared" si="199"/>
        <v>0</v>
      </c>
      <c r="AC884" s="26">
        <v>21</v>
      </c>
      <c r="AD884" s="26">
        <f t="shared" si="200"/>
        <v>0</v>
      </c>
      <c r="AE884" s="26">
        <f t="shared" si="201"/>
        <v>0</v>
      </c>
      <c r="AL884" s="26">
        <f t="shared" si="202"/>
        <v>0</v>
      </c>
      <c r="AM884" s="26">
        <f t="shared" si="203"/>
        <v>0</v>
      </c>
      <c r="AN884" s="27" t="s">
        <v>1649</v>
      </c>
      <c r="AO884" s="27" t="s">
        <v>1659</v>
      </c>
      <c r="AP884" s="15" t="s">
        <v>1665</v>
      </c>
    </row>
    <row r="885" spans="1:42" x14ac:dyDescent="0.2">
      <c r="A885" s="20"/>
      <c r="B885" s="21" t="s">
        <v>1109</v>
      </c>
      <c r="C885" s="21" t="s">
        <v>1188</v>
      </c>
      <c r="D885" s="42" t="s">
        <v>1305</v>
      </c>
      <c r="E885" s="43"/>
      <c r="F885" s="43"/>
      <c r="G885" s="43"/>
      <c r="H885" s="22">
        <f>SUM(H886:H886)</f>
        <v>0</v>
      </c>
      <c r="I885" s="22">
        <f>SUM(I886:I886)</f>
        <v>0</v>
      </c>
      <c r="J885" s="22">
        <f>H885+I885</f>
        <v>0</v>
      </c>
      <c r="K885" s="15"/>
      <c r="L885" s="22">
        <f>SUM(L886:L886)</f>
        <v>0</v>
      </c>
      <c r="O885" s="22">
        <f>IF(P885="PR",J885,SUM(N886:N886))</f>
        <v>0</v>
      </c>
      <c r="P885" s="15" t="s">
        <v>1628</v>
      </c>
      <c r="Q885" s="22">
        <f>IF(P885="HS",H885,0)</f>
        <v>0</v>
      </c>
      <c r="R885" s="22">
        <f>IF(P885="HS",I885-O885,0)</f>
        <v>0</v>
      </c>
      <c r="S885" s="22">
        <f>IF(P885="PS",H885,0)</f>
        <v>0</v>
      </c>
      <c r="T885" s="22">
        <f>IF(P885="PS",I885-O885,0)</f>
        <v>0</v>
      </c>
      <c r="U885" s="22">
        <f>IF(P885="MP",H885,0)</f>
        <v>0</v>
      </c>
      <c r="V885" s="22">
        <f>IF(P885="MP",I885-O885,0)</f>
        <v>0</v>
      </c>
      <c r="W885" s="22">
        <f>IF(P885="OM",H885,0)</f>
        <v>0</v>
      </c>
      <c r="X885" s="15" t="s">
        <v>1109</v>
      </c>
      <c r="AH885" s="22">
        <f>SUM(Y886:Y886)</f>
        <v>0</v>
      </c>
      <c r="AI885" s="22">
        <f>SUM(Z886:Z886)</f>
        <v>0</v>
      </c>
      <c r="AJ885" s="22">
        <f>SUM(AA886:AA886)</f>
        <v>0</v>
      </c>
    </row>
    <row r="886" spans="1:42" x14ac:dyDescent="0.2">
      <c r="A886" s="23" t="s">
        <v>447</v>
      </c>
      <c r="B886" s="23" t="s">
        <v>1109</v>
      </c>
      <c r="C886" s="23" t="s">
        <v>1189</v>
      </c>
      <c r="D886" s="23" t="s">
        <v>1306</v>
      </c>
      <c r="E886" s="23" t="s">
        <v>1602</v>
      </c>
      <c r="F886" s="24">
        <v>1E-3</v>
      </c>
      <c r="G886" s="24">
        <v>0</v>
      </c>
      <c r="H886" s="24">
        <f>ROUND(F886*AD886,2)</f>
        <v>0</v>
      </c>
      <c r="I886" s="24">
        <f>J886-H886</f>
        <v>0</v>
      </c>
      <c r="J886" s="24">
        <f>ROUND(F886*G886,2)</f>
        <v>0</v>
      </c>
      <c r="K886" s="24">
        <v>0</v>
      </c>
      <c r="L886" s="24">
        <f>F886*K886</f>
        <v>0</v>
      </c>
      <c r="M886" s="25" t="s">
        <v>10</v>
      </c>
      <c r="N886" s="24">
        <f>IF(M886="5",I886,0)</f>
        <v>0</v>
      </c>
      <c r="Y886" s="24">
        <f>IF(AC886=0,J886,0)</f>
        <v>0</v>
      </c>
      <c r="Z886" s="24">
        <f>IF(AC886=15,J886,0)</f>
        <v>0</v>
      </c>
      <c r="AA886" s="24">
        <f>IF(AC886=21,J886,0)</f>
        <v>0</v>
      </c>
      <c r="AC886" s="26">
        <v>21</v>
      </c>
      <c r="AD886" s="26">
        <f>G886*0</f>
        <v>0</v>
      </c>
      <c r="AE886" s="26">
        <f>G886*(1-0)</f>
        <v>0</v>
      </c>
      <c r="AL886" s="26">
        <f>F886*AD886</f>
        <v>0</v>
      </c>
      <c r="AM886" s="26">
        <f>F886*AE886</f>
        <v>0</v>
      </c>
      <c r="AN886" s="27" t="s">
        <v>1650</v>
      </c>
      <c r="AO886" s="27" t="s">
        <v>1659</v>
      </c>
      <c r="AP886" s="15" t="s">
        <v>1665</v>
      </c>
    </row>
    <row r="887" spans="1:42" x14ac:dyDescent="0.2">
      <c r="A887" s="20"/>
      <c r="B887" s="21" t="s">
        <v>1109</v>
      </c>
      <c r="C887" s="21" t="s">
        <v>1190</v>
      </c>
      <c r="D887" s="42" t="s">
        <v>1308</v>
      </c>
      <c r="E887" s="43"/>
      <c r="F887" s="43"/>
      <c r="G887" s="43"/>
      <c r="H887" s="22">
        <f>SUM(H888:H888)</f>
        <v>0</v>
      </c>
      <c r="I887" s="22">
        <f>SUM(I888:I888)</f>
        <v>0</v>
      </c>
      <c r="J887" s="22">
        <f>H887+I887</f>
        <v>0</v>
      </c>
      <c r="K887" s="15"/>
      <c r="L887" s="22">
        <f>SUM(L888:L888)</f>
        <v>0</v>
      </c>
      <c r="O887" s="22">
        <f>IF(P887="PR",J887,SUM(N888:N888))</f>
        <v>0</v>
      </c>
      <c r="P887" s="15" t="s">
        <v>1629</v>
      </c>
      <c r="Q887" s="22">
        <f>IF(P887="HS",H887,0)</f>
        <v>0</v>
      </c>
      <c r="R887" s="22">
        <f>IF(P887="HS",I887-O887,0)</f>
        <v>0</v>
      </c>
      <c r="S887" s="22">
        <f>IF(P887="PS",H887,0)</f>
        <v>0</v>
      </c>
      <c r="T887" s="22">
        <f>IF(P887="PS",I887-O887,0)</f>
        <v>0</v>
      </c>
      <c r="U887" s="22">
        <f>IF(P887="MP",H887,0)</f>
        <v>0</v>
      </c>
      <c r="V887" s="22">
        <f>IF(P887="MP",I887-O887,0)</f>
        <v>0</v>
      </c>
      <c r="W887" s="22">
        <f>IF(P887="OM",H887,0)</f>
        <v>0</v>
      </c>
      <c r="X887" s="15" t="s">
        <v>1109</v>
      </c>
      <c r="AH887" s="22">
        <f>SUM(Y888:Y888)</f>
        <v>0</v>
      </c>
      <c r="AI887" s="22">
        <f>SUM(Z888:Z888)</f>
        <v>0</v>
      </c>
      <c r="AJ887" s="22">
        <f>SUM(AA888:AA888)</f>
        <v>0</v>
      </c>
    </row>
    <row r="888" spans="1:42" x14ac:dyDescent="0.2">
      <c r="A888" s="23" t="s">
        <v>448</v>
      </c>
      <c r="B888" s="23" t="s">
        <v>1109</v>
      </c>
      <c r="C888" s="23"/>
      <c r="D888" s="23" t="s">
        <v>1308</v>
      </c>
      <c r="E888" s="23"/>
      <c r="F888" s="24">
        <v>1</v>
      </c>
      <c r="G888" s="24">
        <v>0</v>
      </c>
      <c r="H888" s="24">
        <f>ROUND(F888*AD888,2)</f>
        <v>0</v>
      </c>
      <c r="I888" s="24">
        <f>J888-H888</f>
        <v>0</v>
      </c>
      <c r="J888" s="24">
        <f>ROUND(F888*G888,2)</f>
        <v>0</v>
      </c>
      <c r="K888" s="24">
        <v>0</v>
      </c>
      <c r="L888" s="24">
        <f>F888*K888</f>
        <v>0</v>
      </c>
      <c r="M888" s="25" t="s">
        <v>8</v>
      </c>
      <c r="N888" s="24">
        <f>IF(M888="5",I888,0)</f>
        <v>0</v>
      </c>
      <c r="Y888" s="24">
        <f>IF(AC888=0,J888,0)</f>
        <v>0</v>
      </c>
      <c r="Z888" s="24">
        <f>IF(AC888=15,J888,0)</f>
        <v>0</v>
      </c>
      <c r="AA888" s="24">
        <f>IF(AC888=21,J888,0)</f>
        <v>0</v>
      </c>
      <c r="AC888" s="26">
        <v>21</v>
      </c>
      <c r="AD888" s="26">
        <f>G888*0</f>
        <v>0</v>
      </c>
      <c r="AE888" s="26">
        <f>G888*(1-0)</f>
        <v>0</v>
      </c>
      <c r="AL888" s="26">
        <f>F888*AD888</f>
        <v>0</v>
      </c>
      <c r="AM888" s="26">
        <f>F888*AE888</f>
        <v>0</v>
      </c>
      <c r="AN888" s="27" t="s">
        <v>1651</v>
      </c>
      <c r="AO888" s="27" t="s">
        <v>1659</v>
      </c>
      <c r="AP888" s="15" t="s">
        <v>1665</v>
      </c>
    </row>
    <row r="889" spans="1:42" x14ac:dyDescent="0.2">
      <c r="A889" s="20"/>
      <c r="B889" s="21" t="s">
        <v>1109</v>
      </c>
      <c r="C889" s="21" t="s">
        <v>1191</v>
      </c>
      <c r="D889" s="42" t="s">
        <v>1309</v>
      </c>
      <c r="E889" s="43"/>
      <c r="F889" s="43"/>
      <c r="G889" s="43"/>
      <c r="H889" s="22">
        <f>SUM(H890:H895)</f>
        <v>0</v>
      </c>
      <c r="I889" s="22">
        <f>SUM(I890:I895)</f>
        <v>0</v>
      </c>
      <c r="J889" s="22">
        <f>H889+I889</f>
        <v>0</v>
      </c>
      <c r="K889" s="15"/>
      <c r="L889" s="22">
        <f>SUM(L890:L895)</f>
        <v>0</v>
      </c>
      <c r="O889" s="22">
        <f>IF(P889="PR",J889,SUM(N890:N895))</f>
        <v>0</v>
      </c>
      <c r="P889" s="15" t="s">
        <v>1628</v>
      </c>
      <c r="Q889" s="22">
        <f>IF(P889="HS",H889,0)</f>
        <v>0</v>
      </c>
      <c r="R889" s="22">
        <f>IF(P889="HS",I889-O889,0)</f>
        <v>0</v>
      </c>
      <c r="S889" s="22">
        <f>IF(P889="PS",H889,0)</f>
        <v>0</v>
      </c>
      <c r="T889" s="22">
        <f>IF(P889="PS",I889-O889,0)</f>
        <v>0</v>
      </c>
      <c r="U889" s="22">
        <f>IF(P889="MP",H889,0)</f>
        <v>0</v>
      </c>
      <c r="V889" s="22">
        <f>IF(P889="MP",I889-O889,0)</f>
        <v>0</v>
      </c>
      <c r="W889" s="22">
        <f>IF(P889="OM",H889,0)</f>
        <v>0</v>
      </c>
      <c r="X889" s="15" t="s">
        <v>1109</v>
      </c>
      <c r="AH889" s="22">
        <f>SUM(Y890:Y895)</f>
        <v>0</v>
      </c>
      <c r="AI889" s="22">
        <f>SUM(Z890:Z895)</f>
        <v>0</v>
      </c>
      <c r="AJ889" s="22">
        <f>SUM(AA890:AA895)</f>
        <v>0</v>
      </c>
    </row>
    <row r="890" spans="1:42" x14ac:dyDescent="0.2">
      <c r="A890" s="23" t="s">
        <v>449</v>
      </c>
      <c r="B890" s="23" t="s">
        <v>1109</v>
      </c>
      <c r="C890" s="23" t="s">
        <v>1192</v>
      </c>
      <c r="D890" s="23" t="s">
        <v>1310</v>
      </c>
      <c r="E890" s="23" t="s">
        <v>1602</v>
      </c>
      <c r="F890" s="24">
        <v>1.1100000000000001</v>
      </c>
      <c r="G890" s="24">
        <v>0</v>
      </c>
      <c r="H890" s="24">
        <f t="shared" ref="H890:H895" si="204">ROUND(F890*AD890,2)</f>
        <v>0</v>
      </c>
      <c r="I890" s="24">
        <f t="shared" ref="I890:I895" si="205">J890-H890</f>
        <v>0</v>
      </c>
      <c r="J890" s="24">
        <f t="shared" ref="J890:J895" si="206">ROUND(F890*G890,2)</f>
        <v>0</v>
      </c>
      <c r="K890" s="24">
        <v>0</v>
      </c>
      <c r="L890" s="24">
        <f t="shared" ref="L890:L895" si="207">F890*K890</f>
        <v>0</v>
      </c>
      <c r="M890" s="25" t="s">
        <v>10</v>
      </c>
      <c r="N890" s="24">
        <f t="shared" ref="N890:N895" si="208">IF(M890="5",I890,0)</f>
        <v>0</v>
      </c>
      <c r="Y890" s="24">
        <f t="shared" ref="Y890:Y895" si="209">IF(AC890=0,J890,0)</f>
        <v>0</v>
      </c>
      <c r="Z890" s="24">
        <f t="shared" ref="Z890:Z895" si="210">IF(AC890=15,J890,0)</f>
        <v>0</v>
      </c>
      <c r="AA890" s="24">
        <f t="shared" ref="AA890:AA895" si="211">IF(AC890=21,J890,0)</f>
        <v>0</v>
      </c>
      <c r="AC890" s="26">
        <v>21</v>
      </c>
      <c r="AD890" s="26">
        <f t="shared" ref="AD890:AD895" si="212">G890*0</f>
        <v>0</v>
      </c>
      <c r="AE890" s="26">
        <f t="shared" ref="AE890:AE895" si="213">G890*(1-0)</f>
        <v>0</v>
      </c>
      <c r="AL890" s="26">
        <f t="shared" ref="AL890:AL895" si="214">F890*AD890</f>
        <v>0</v>
      </c>
      <c r="AM890" s="26">
        <f t="shared" ref="AM890:AM895" si="215">F890*AE890</f>
        <v>0</v>
      </c>
      <c r="AN890" s="27" t="s">
        <v>1652</v>
      </c>
      <c r="AO890" s="27" t="s">
        <v>1659</v>
      </c>
      <c r="AP890" s="15" t="s">
        <v>1665</v>
      </c>
    </row>
    <row r="891" spans="1:42" x14ac:dyDescent="0.2">
      <c r="A891" s="23" t="s">
        <v>450</v>
      </c>
      <c r="B891" s="23" t="s">
        <v>1109</v>
      </c>
      <c r="C891" s="23" t="s">
        <v>1193</v>
      </c>
      <c r="D891" s="23" t="s">
        <v>1311</v>
      </c>
      <c r="E891" s="23" t="s">
        <v>1602</v>
      </c>
      <c r="F891" s="24">
        <v>1.1100000000000001</v>
      </c>
      <c r="G891" s="24">
        <v>0</v>
      </c>
      <c r="H891" s="24">
        <f t="shared" si="204"/>
        <v>0</v>
      </c>
      <c r="I891" s="24">
        <f t="shared" si="205"/>
        <v>0</v>
      </c>
      <c r="J891" s="24">
        <f t="shared" si="206"/>
        <v>0</v>
      </c>
      <c r="K891" s="24">
        <v>0</v>
      </c>
      <c r="L891" s="24">
        <f t="shared" si="207"/>
        <v>0</v>
      </c>
      <c r="M891" s="25" t="s">
        <v>10</v>
      </c>
      <c r="N891" s="24">
        <f t="shared" si="208"/>
        <v>0</v>
      </c>
      <c r="Y891" s="24">
        <f t="shared" si="209"/>
        <v>0</v>
      </c>
      <c r="Z891" s="24">
        <f t="shared" si="210"/>
        <v>0</v>
      </c>
      <c r="AA891" s="24">
        <f t="shared" si="211"/>
        <v>0</v>
      </c>
      <c r="AC891" s="26">
        <v>21</v>
      </c>
      <c r="AD891" s="26">
        <f t="shared" si="212"/>
        <v>0</v>
      </c>
      <c r="AE891" s="26">
        <f t="shared" si="213"/>
        <v>0</v>
      </c>
      <c r="AL891" s="26">
        <f t="shared" si="214"/>
        <v>0</v>
      </c>
      <c r="AM891" s="26">
        <f t="shared" si="215"/>
        <v>0</v>
      </c>
      <c r="AN891" s="27" t="s">
        <v>1652</v>
      </c>
      <c r="AO891" s="27" t="s">
        <v>1659</v>
      </c>
      <c r="AP891" s="15" t="s">
        <v>1665</v>
      </c>
    </row>
    <row r="892" spans="1:42" x14ac:dyDescent="0.2">
      <c r="A892" s="23" t="s">
        <v>451</v>
      </c>
      <c r="B892" s="23" t="s">
        <v>1109</v>
      </c>
      <c r="C892" s="23" t="s">
        <v>1194</v>
      </c>
      <c r="D892" s="23" t="s">
        <v>1312</v>
      </c>
      <c r="E892" s="23" t="s">
        <v>1602</v>
      </c>
      <c r="F892" s="24">
        <v>1.1100000000000001</v>
      </c>
      <c r="G892" s="24">
        <v>0</v>
      </c>
      <c r="H892" s="24">
        <f t="shared" si="204"/>
        <v>0</v>
      </c>
      <c r="I892" s="24">
        <f t="shared" si="205"/>
        <v>0</v>
      </c>
      <c r="J892" s="24">
        <f t="shared" si="206"/>
        <v>0</v>
      </c>
      <c r="K892" s="24">
        <v>0</v>
      </c>
      <c r="L892" s="24">
        <f t="shared" si="207"/>
        <v>0</v>
      </c>
      <c r="M892" s="25" t="s">
        <v>10</v>
      </c>
      <c r="N892" s="24">
        <f t="shared" si="208"/>
        <v>0</v>
      </c>
      <c r="Y892" s="24">
        <f t="shared" si="209"/>
        <v>0</v>
      </c>
      <c r="Z892" s="24">
        <f t="shared" si="210"/>
        <v>0</v>
      </c>
      <c r="AA892" s="24">
        <f t="shared" si="211"/>
        <v>0</v>
      </c>
      <c r="AC892" s="26">
        <v>21</v>
      </c>
      <c r="AD892" s="26">
        <f t="shared" si="212"/>
        <v>0</v>
      </c>
      <c r="AE892" s="26">
        <f t="shared" si="213"/>
        <v>0</v>
      </c>
      <c r="AL892" s="26">
        <f t="shared" si="214"/>
        <v>0</v>
      </c>
      <c r="AM892" s="26">
        <f t="shared" si="215"/>
        <v>0</v>
      </c>
      <c r="AN892" s="27" t="s">
        <v>1652</v>
      </c>
      <c r="AO892" s="27" t="s">
        <v>1659</v>
      </c>
      <c r="AP892" s="15" t="s">
        <v>1665</v>
      </c>
    </row>
    <row r="893" spans="1:42" x14ac:dyDescent="0.2">
      <c r="A893" s="23" t="s">
        <v>452</v>
      </c>
      <c r="B893" s="23" t="s">
        <v>1109</v>
      </c>
      <c r="C893" s="23" t="s">
        <v>1195</v>
      </c>
      <c r="D893" s="23" t="s">
        <v>1313</v>
      </c>
      <c r="E893" s="23" t="s">
        <v>1602</v>
      </c>
      <c r="F893" s="24">
        <v>1.1100000000000001</v>
      </c>
      <c r="G893" s="24">
        <v>0</v>
      </c>
      <c r="H893" s="24">
        <f t="shared" si="204"/>
        <v>0</v>
      </c>
      <c r="I893" s="24">
        <f t="shared" si="205"/>
        <v>0</v>
      </c>
      <c r="J893" s="24">
        <f t="shared" si="206"/>
        <v>0</v>
      </c>
      <c r="K893" s="24">
        <v>0</v>
      </c>
      <c r="L893" s="24">
        <f t="shared" si="207"/>
        <v>0</v>
      </c>
      <c r="M893" s="25" t="s">
        <v>10</v>
      </c>
      <c r="N893" s="24">
        <f t="shared" si="208"/>
        <v>0</v>
      </c>
      <c r="Y893" s="24">
        <f t="shared" si="209"/>
        <v>0</v>
      </c>
      <c r="Z893" s="24">
        <f t="shared" si="210"/>
        <v>0</v>
      </c>
      <c r="AA893" s="24">
        <f t="shared" si="211"/>
        <v>0</v>
      </c>
      <c r="AC893" s="26">
        <v>21</v>
      </c>
      <c r="AD893" s="26">
        <f t="shared" si="212"/>
        <v>0</v>
      </c>
      <c r="AE893" s="26">
        <f t="shared" si="213"/>
        <v>0</v>
      </c>
      <c r="AL893" s="26">
        <f t="shared" si="214"/>
        <v>0</v>
      </c>
      <c r="AM893" s="26">
        <f t="shared" si="215"/>
        <v>0</v>
      </c>
      <c r="AN893" s="27" t="s">
        <v>1652</v>
      </c>
      <c r="AO893" s="27" t="s">
        <v>1659</v>
      </c>
      <c r="AP893" s="15" t="s">
        <v>1665</v>
      </c>
    </row>
    <row r="894" spans="1:42" x14ac:dyDescent="0.2">
      <c r="A894" s="23" t="s">
        <v>453</v>
      </c>
      <c r="B894" s="23" t="s">
        <v>1109</v>
      </c>
      <c r="C894" s="23" t="s">
        <v>1196</v>
      </c>
      <c r="D894" s="23" t="s">
        <v>1314</v>
      </c>
      <c r="E894" s="23" t="s">
        <v>1602</v>
      </c>
      <c r="F894" s="24">
        <v>1.1100000000000001</v>
      </c>
      <c r="G894" s="24">
        <v>0</v>
      </c>
      <c r="H894" s="24">
        <f t="shared" si="204"/>
        <v>0</v>
      </c>
      <c r="I894" s="24">
        <f t="shared" si="205"/>
        <v>0</v>
      </c>
      <c r="J894" s="24">
        <f t="shared" si="206"/>
        <v>0</v>
      </c>
      <c r="K894" s="24">
        <v>0</v>
      </c>
      <c r="L894" s="24">
        <f t="shared" si="207"/>
        <v>0</v>
      </c>
      <c r="M894" s="25" t="s">
        <v>10</v>
      </c>
      <c r="N894" s="24">
        <f t="shared" si="208"/>
        <v>0</v>
      </c>
      <c r="Y894" s="24">
        <f t="shared" si="209"/>
        <v>0</v>
      </c>
      <c r="Z894" s="24">
        <f t="shared" si="210"/>
        <v>0</v>
      </c>
      <c r="AA894" s="24">
        <f t="shared" si="211"/>
        <v>0</v>
      </c>
      <c r="AC894" s="26">
        <v>21</v>
      </c>
      <c r="AD894" s="26">
        <f t="shared" si="212"/>
        <v>0</v>
      </c>
      <c r="AE894" s="26">
        <f t="shared" si="213"/>
        <v>0</v>
      </c>
      <c r="AL894" s="26">
        <f t="shared" si="214"/>
        <v>0</v>
      </c>
      <c r="AM894" s="26">
        <f t="shared" si="215"/>
        <v>0</v>
      </c>
      <c r="AN894" s="27" t="s">
        <v>1652</v>
      </c>
      <c r="AO894" s="27" t="s">
        <v>1659</v>
      </c>
      <c r="AP894" s="15" t="s">
        <v>1665</v>
      </c>
    </row>
    <row r="895" spans="1:42" x14ac:dyDescent="0.2">
      <c r="A895" s="23" t="s">
        <v>454</v>
      </c>
      <c r="B895" s="23" t="s">
        <v>1109</v>
      </c>
      <c r="C895" s="23" t="s">
        <v>1197</v>
      </c>
      <c r="D895" s="23" t="s">
        <v>1315</v>
      </c>
      <c r="E895" s="23" t="s">
        <v>1602</v>
      </c>
      <c r="F895" s="24">
        <v>1.1100000000000001</v>
      </c>
      <c r="G895" s="24">
        <v>0</v>
      </c>
      <c r="H895" s="24">
        <f t="shared" si="204"/>
        <v>0</v>
      </c>
      <c r="I895" s="24">
        <f t="shared" si="205"/>
        <v>0</v>
      </c>
      <c r="J895" s="24">
        <f t="shared" si="206"/>
        <v>0</v>
      </c>
      <c r="K895" s="24">
        <v>0</v>
      </c>
      <c r="L895" s="24">
        <f t="shared" si="207"/>
        <v>0</v>
      </c>
      <c r="M895" s="25" t="s">
        <v>10</v>
      </c>
      <c r="N895" s="24">
        <f t="shared" si="208"/>
        <v>0</v>
      </c>
      <c r="Y895" s="24">
        <f t="shared" si="209"/>
        <v>0</v>
      </c>
      <c r="Z895" s="24">
        <f t="shared" si="210"/>
        <v>0</v>
      </c>
      <c r="AA895" s="24">
        <f t="shared" si="211"/>
        <v>0</v>
      </c>
      <c r="AC895" s="26">
        <v>21</v>
      </c>
      <c r="AD895" s="26">
        <f t="shared" si="212"/>
        <v>0</v>
      </c>
      <c r="AE895" s="26">
        <f t="shared" si="213"/>
        <v>0</v>
      </c>
      <c r="AL895" s="26">
        <f t="shared" si="214"/>
        <v>0</v>
      </c>
      <c r="AM895" s="26">
        <f t="shared" si="215"/>
        <v>0</v>
      </c>
      <c r="AN895" s="27" t="s">
        <v>1652</v>
      </c>
      <c r="AO895" s="27" t="s">
        <v>1659</v>
      </c>
      <c r="AP895" s="15" t="s">
        <v>1665</v>
      </c>
    </row>
    <row r="896" spans="1:42" x14ac:dyDescent="0.2">
      <c r="A896" s="20"/>
      <c r="B896" s="21" t="s">
        <v>1110</v>
      </c>
      <c r="C896" s="21"/>
      <c r="D896" s="42" t="s">
        <v>1435</v>
      </c>
      <c r="E896" s="43"/>
      <c r="F896" s="43"/>
      <c r="G896" s="43"/>
      <c r="H896" s="22">
        <f>H897+H902+H905+H908+H919+H932+H935+H968+H977+H1001+H1006+H1017+H1025+H1033+H1036+H1038</f>
        <v>0</v>
      </c>
      <c r="I896" s="22">
        <f>I897+I902+I905+I908+I919+I932+I935++I968+I977+I1001+I1006+I1017+I1025+I1033+I1036+I1038</f>
        <v>0</v>
      </c>
      <c r="J896" s="22">
        <f>H896+I896</f>
        <v>0</v>
      </c>
      <c r="K896" s="15"/>
      <c r="L896" s="22">
        <f>L897+L902+L905+L908+L919+L932+L935+L968+L977+L1001+L1006+L1017+L1025+L1033+L1036+L1038</f>
        <v>2.1224512000000004</v>
      </c>
    </row>
    <row r="897" spans="1:42" x14ac:dyDescent="0.2">
      <c r="A897" s="20"/>
      <c r="B897" s="21" t="s">
        <v>1110</v>
      </c>
      <c r="C897" s="21" t="s">
        <v>37</v>
      </c>
      <c r="D897" s="42" t="s">
        <v>1214</v>
      </c>
      <c r="E897" s="43"/>
      <c r="F897" s="43"/>
      <c r="G897" s="43"/>
      <c r="H897" s="22">
        <f>SUM(H898:H901)</f>
        <v>0</v>
      </c>
      <c r="I897" s="22">
        <f>SUM(I898:I901)</f>
        <v>0</v>
      </c>
      <c r="J897" s="22">
        <f>H897+I897</f>
        <v>0</v>
      </c>
      <c r="K897" s="15"/>
      <c r="L897" s="22">
        <f>SUM(L898:L901)</f>
        <v>6.1462200000000002E-2</v>
      </c>
      <c r="O897" s="22">
        <f>IF(P897="PR",J897,SUM(N898:N901))</f>
        <v>0</v>
      </c>
      <c r="P897" s="15" t="s">
        <v>1626</v>
      </c>
      <c r="Q897" s="22">
        <f>IF(P897="HS",H897,0)</f>
        <v>0</v>
      </c>
      <c r="R897" s="22">
        <f>IF(P897="HS",I897-O897,0)</f>
        <v>0</v>
      </c>
      <c r="S897" s="22">
        <f>IF(P897="PS",H897,0)</f>
        <v>0</v>
      </c>
      <c r="T897" s="22">
        <f>IF(P897="PS",I897-O897,0)</f>
        <v>0</v>
      </c>
      <c r="U897" s="22">
        <f>IF(P897="MP",H897,0)</f>
        <v>0</v>
      </c>
      <c r="V897" s="22">
        <f>IF(P897="MP",I897-O897,0)</f>
        <v>0</v>
      </c>
      <c r="W897" s="22">
        <f>IF(P897="OM",H897,0)</f>
        <v>0</v>
      </c>
      <c r="X897" s="15" t="s">
        <v>1110</v>
      </c>
      <c r="AH897" s="22">
        <f>SUM(Y898:Y901)</f>
        <v>0</v>
      </c>
      <c r="AI897" s="22">
        <f>SUM(Z898:Z901)</f>
        <v>0</v>
      </c>
      <c r="AJ897" s="22">
        <f>SUM(AA898:AA901)</f>
        <v>0</v>
      </c>
    </row>
    <row r="898" spans="1:42" x14ac:dyDescent="0.2">
      <c r="A898" s="23" t="s">
        <v>455</v>
      </c>
      <c r="B898" s="23" t="s">
        <v>1110</v>
      </c>
      <c r="C898" s="23" t="s">
        <v>1120</v>
      </c>
      <c r="D898" s="23" t="s">
        <v>1675</v>
      </c>
      <c r="E898" s="23" t="s">
        <v>1599</v>
      </c>
      <c r="F898" s="24">
        <v>0.02</v>
      </c>
      <c r="G898" s="24">
        <v>0</v>
      </c>
      <c r="H898" s="24">
        <f>ROUND(F898*AD898,2)</f>
        <v>0</v>
      </c>
      <c r="I898" s="24">
        <f>J898-H898</f>
        <v>0</v>
      </c>
      <c r="J898" s="24">
        <f>ROUND(F898*G898,2)</f>
        <v>0</v>
      </c>
      <c r="K898" s="24">
        <v>2.53999</v>
      </c>
      <c r="L898" s="24">
        <f>F898*K898</f>
        <v>5.0799799999999999E-2</v>
      </c>
      <c r="M898" s="25" t="s">
        <v>7</v>
      </c>
      <c r="N898" s="24">
        <f>IF(M898="5",I898,0)</f>
        <v>0</v>
      </c>
      <c r="Y898" s="24">
        <f>IF(AC898=0,J898,0)</f>
        <v>0</v>
      </c>
      <c r="Z898" s="24">
        <f>IF(AC898=15,J898,0)</f>
        <v>0</v>
      </c>
      <c r="AA898" s="24">
        <f>IF(AC898=21,J898,0)</f>
        <v>0</v>
      </c>
      <c r="AC898" s="26">
        <v>21</v>
      </c>
      <c r="AD898" s="26">
        <f>G898*0.813362397820164</f>
        <v>0</v>
      </c>
      <c r="AE898" s="26">
        <f>G898*(1-0.813362397820164)</f>
        <v>0</v>
      </c>
      <c r="AL898" s="26">
        <f>F898*AD898</f>
        <v>0</v>
      </c>
      <c r="AM898" s="26">
        <f>F898*AE898</f>
        <v>0</v>
      </c>
      <c r="AN898" s="27" t="s">
        <v>1637</v>
      </c>
      <c r="AO898" s="27" t="s">
        <v>1653</v>
      </c>
      <c r="AP898" s="15" t="s">
        <v>1666</v>
      </c>
    </row>
    <row r="899" spans="1:42" x14ac:dyDescent="0.2">
      <c r="D899" s="28" t="s">
        <v>1215</v>
      </c>
      <c r="F899" s="29">
        <v>0.02</v>
      </c>
    </row>
    <row r="900" spans="1:42" x14ac:dyDescent="0.2">
      <c r="A900" s="23" t="s">
        <v>456</v>
      </c>
      <c r="B900" s="23" t="s">
        <v>1110</v>
      </c>
      <c r="C900" s="23" t="s">
        <v>1121</v>
      </c>
      <c r="D900" s="23" t="s">
        <v>1216</v>
      </c>
      <c r="E900" s="23" t="s">
        <v>1600</v>
      </c>
      <c r="F900" s="24">
        <v>0.28000000000000003</v>
      </c>
      <c r="G900" s="24">
        <v>0</v>
      </c>
      <c r="H900" s="24">
        <f>ROUND(F900*AD900,2)</f>
        <v>0</v>
      </c>
      <c r="I900" s="24">
        <f>J900-H900</f>
        <v>0</v>
      </c>
      <c r="J900" s="24">
        <f>ROUND(F900*G900,2)</f>
        <v>0</v>
      </c>
      <c r="K900" s="24">
        <v>3.8080000000000003E-2</v>
      </c>
      <c r="L900" s="24">
        <f>F900*K900</f>
        <v>1.0662400000000002E-2</v>
      </c>
      <c r="M900" s="25" t="s">
        <v>7</v>
      </c>
      <c r="N900" s="24">
        <f>IF(M900="5",I900,0)</f>
        <v>0</v>
      </c>
      <c r="Y900" s="24">
        <f>IF(AC900=0,J900,0)</f>
        <v>0</v>
      </c>
      <c r="Z900" s="24">
        <f>IF(AC900=15,J900,0)</f>
        <v>0</v>
      </c>
      <c r="AA900" s="24">
        <f>IF(AC900=21,J900,0)</f>
        <v>0</v>
      </c>
      <c r="AC900" s="26">
        <v>21</v>
      </c>
      <c r="AD900" s="26">
        <f>G900*0.555284552845528</f>
        <v>0</v>
      </c>
      <c r="AE900" s="26">
        <f>G900*(1-0.555284552845528)</f>
        <v>0</v>
      </c>
      <c r="AL900" s="26">
        <f>F900*AD900</f>
        <v>0</v>
      </c>
      <c r="AM900" s="26">
        <f>F900*AE900</f>
        <v>0</v>
      </c>
      <c r="AN900" s="27" t="s">
        <v>1637</v>
      </c>
      <c r="AO900" s="27" t="s">
        <v>1653</v>
      </c>
      <c r="AP900" s="15" t="s">
        <v>1666</v>
      </c>
    </row>
    <row r="901" spans="1:42" x14ac:dyDescent="0.2">
      <c r="D901" s="28" t="s">
        <v>1217</v>
      </c>
      <c r="F901" s="29">
        <v>0.28000000000000003</v>
      </c>
    </row>
    <row r="902" spans="1:42" x14ac:dyDescent="0.2">
      <c r="A902" s="20"/>
      <c r="B902" s="21" t="s">
        <v>1110</v>
      </c>
      <c r="C902" s="21" t="s">
        <v>38</v>
      </c>
      <c r="D902" s="42" t="s">
        <v>1218</v>
      </c>
      <c r="E902" s="43"/>
      <c r="F902" s="43"/>
      <c r="G902" s="43"/>
      <c r="H902" s="22">
        <f>SUM(H903:H903)</f>
        <v>0</v>
      </c>
      <c r="I902" s="22">
        <f>SUM(I903:I903)</f>
        <v>0</v>
      </c>
      <c r="J902" s="22">
        <f>H902+I902</f>
        <v>0</v>
      </c>
      <c r="K902" s="15"/>
      <c r="L902" s="22">
        <f>SUM(L903:L903)</f>
        <v>0.13503999999999999</v>
      </c>
      <c r="O902" s="22">
        <f>IF(P902="PR",J902,SUM(N903:N903))</f>
        <v>0</v>
      </c>
      <c r="P902" s="15" t="s">
        <v>1626</v>
      </c>
      <c r="Q902" s="22">
        <f>IF(P902="HS",H902,0)</f>
        <v>0</v>
      </c>
      <c r="R902" s="22">
        <f>IF(P902="HS",I902-O902,0)</f>
        <v>0</v>
      </c>
      <c r="S902" s="22">
        <f>IF(P902="PS",H902,0)</f>
        <v>0</v>
      </c>
      <c r="T902" s="22">
        <f>IF(P902="PS",I902-O902,0)</f>
        <v>0</v>
      </c>
      <c r="U902" s="22">
        <f>IF(P902="MP",H902,0)</f>
        <v>0</v>
      </c>
      <c r="V902" s="22">
        <f>IF(P902="MP",I902-O902,0)</f>
        <v>0</v>
      </c>
      <c r="W902" s="22">
        <f>IF(P902="OM",H902,0)</f>
        <v>0</v>
      </c>
      <c r="X902" s="15" t="s">
        <v>1110</v>
      </c>
      <c r="AH902" s="22">
        <f>SUM(Y903:Y903)</f>
        <v>0</v>
      </c>
      <c r="AI902" s="22">
        <f>SUM(Z903:Z903)</f>
        <v>0</v>
      </c>
      <c r="AJ902" s="22">
        <f>SUM(AA903:AA903)</f>
        <v>0</v>
      </c>
    </row>
    <row r="903" spans="1:42" x14ac:dyDescent="0.2">
      <c r="A903" s="23" t="s">
        <v>457</v>
      </c>
      <c r="B903" s="23" t="s">
        <v>1110</v>
      </c>
      <c r="C903" s="23" t="s">
        <v>1122</v>
      </c>
      <c r="D903" s="23" t="s">
        <v>1686</v>
      </c>
      <c r="E903" s="23" t="s">
        <v>1600</v>
      </c>
      <c r="F903" s="24">
        <v>1.28</v>
      </c>
      <c r="G903" s="24">
        <v>0</v>
      </c>
      <c r="H903" s="24">
        <f>ROUND(F903*AD903,2)</f>
        <v>0</v>
      </c>
      <c r="I903" s="24">
        <f>J903-H903</f>
        <v>0</v>
      </c>
      <c r="J903" s="24">
        <f>ROUND(F903*G903,2)</f>
        <v>0</v>
      </c>
      <c r="K903" s="24">
        <v>0.1055</v>
      </c>
      <c r="L903" s="24">
        <f>F903*K903</f>
        <v>0.13503999999999999</v>
      </c>
      <c r="M903" s="25" t="s">
        <v>7</v>
      </c>
      <c r="N903" s="24">
        <f>IF(M903="5",I903,0)</f>
        <v>0</v>
      </c>
      <c r="Y903" s="24">
        <f>IF(AC903=0,J903,0)</f>
        <v>0</v>
      </c>
      <c r="Z903" s="24">
        <f>IF(AC903=15,J903,0)</f>
        <v>0</v>
      </c>
      <c r="AA903" s="24">
        <f>IF(AC903=21,J903,0)</f>
        <v>0</v>
      </c>
      <c r="AC903" s="26">
        <v>21</v>
      </c>
      <c r="AD903" s="26">
        <f>G903*0.853314527503526</f>
        <v>0</v>
      </c>
      <c r="AE903" s="26">
        <f>G903*(1-0.853314527503526)</f>
        <v>0</v>
      </c>
      <c r="AL903" s="26">
        <f>F903*AD903</f>
        <v>0</v>
      </c>
      <c r="AM903" s="26">
        <f>F903*AE903</f>
        <v>0</v>
      </c>
      <c r="AN903" s="27" t="s">
        <v>1638</v>
      </c>
      <c r="AO903" s="27" t="s">
        <v>1653</v>
      </c>
      <c r="AP903" s="15" t="s">
        <v>1666</v>
      </c>
    </row>
    <row r="904" spans="1:42" x14ac:dyDescent="0.2">
      <c r="D904" s="28" t="s">
        <v>1436</v>
      </c>
      <c r="F904" s="29">
        <v>1.28</v>
      </c>
    </row>
    <row r="905" spans="1:42" x14ac:dyDescent="0.2">
      <c r="A905" s="20"/>
      <c r="B905" s="21" t="s">
        <v>1110</v>
      </c>
      <c r="C905" s="21" t="s">
        <v>41</v>
      </c>
      <c r="D905" s="42" t="s">
        <v>1220</v>
      </c>
      <c r="E905" s="43"/>
      <c r="F905" s="43"/>
      <c r="G905" s="43"/>
      <c r="H905" s="22">
        <f>SUM(H906:H906)</f>
        <v>0</v>
      </c>
      <c r="I905" s="22">
        <f>SUM(I906:I906)</f>
        <v>0</v>
      </c>
      <c r="J905" s="22">
        <f>H905+I905</f>
        <v>0</v>
      </c>
      <c r="K905" s="15"/>
      <c r="L905" s="22">
        <f>SUM(L906:L906)</f>
        <v>4.4454E-2</v>
      </c>
      <c r="O905" s="22">
        <f>IF(P905="PR",J905,SUM(N906:N906))</f>
        <v>0</v>
      </c>
      <c r="P905" s="15" t="s">
        <v>1626</v>
      </c>
      <c r="Q905" s="22">
        <f>IF(P905="HS",H905,0)</f>
        <v>0</v>
      </c>
      <c r="R905" s="22">
        <f>IF(P905="HS",I905-O905,0)</f>
        <v>0</v>
      </c>
      <c r="S905" s="22">
        <f>IF(P905="PS",H905,0)</f>
        <v>0</v>
      </c>
      <c r="T905" s="22">
        <f>IF(P905="PS",I905-O905,0)</f>
        <v>0</v>
      </c>
      <c r="U905" s="22">
        <f>IF(P905="MP",H905,0)</f>
        <v>0</v>
      </c>
      <c r="V905" s="22">
        <f>IF(P905="MP",I905-O905,0)</f>
        <v>0</v>
      </c>
      <c r="W905" s="22">
        <f>IF(P905="OM",H905,0)</f>
        <v>0</v>
      </c>
      <c r="X905" s="15" t="s">
        <v>1110</v>
      </c>
      <c r="AH905" s="22">
        <f>SUM(Y906:Y906)</f>
        <v>0</v>
      </c>
      <c r="AI905" s="22">
        <f>SUM(Z906:Z906)</f>
        <v>0</v>
      </c>
      <c r="AJ905" s="22">
        <f>SUM(AA906:AA906)</f>
        <v>0</v>
      </c>
    </row>
    <row r="906" spans="1:42" x14ac:dyDescent="0.2">
      <c r="A906" s="23" t="s">
        <v>458</v>
      </c>
      <c r="B906" s="23" t="s">
        <v>1110</v>
      </c>
      <c r="C906" s="23" t="s">
        <v>1123</v>
      </c>
      <c r="D906" s="23" t="s">
        <v>1221</v>
      </c>
      <c r="E906" s="23" t="s">
        <v>1600</v>
      </c>
      <c r="F906" s="24">
        <v>2.39</v>
      </c>
      <c r="G906" s="24">
        <v>0</v>
      </c>
      <c r="H906" s="24">
        <f>ROUND(F906*AD906,2)</f>
        <v>0</v>
      </c>
      <c r="I906" s="24">
        <f>J906-H906</f>
        <v>0</v>
      </c>
      <c r="J906" s="24">
        <f>ROUND(F906*G906,2)</f>
        <v>0</v>
      </c>
      <c r="K906" s="24">
        <v>1.8599999999999998E-2</v>
      </c>
      <c r="L906" s="24">
        <f>F906*K906</f>
        <v>4.4454E-2</v>
      </c>
      <c r="M906" s="25" t="s">
        <v>7</v>
      </c>
      <c r="N906" s="24">
        <f>IF(M906="5",I906,0)</f>
        <v>0</v>
      </c>
      <c r="Y906" s="24">
        <f>IF(AC906=0,J906,0)</f>
        <v>0</v>
      </c>
      <c r="Z906" s="24">
        <f>IF(AC906=15,J906,0)</f>
        <v>0</v>
      </c>
      <c r="AA906" s="24">
        <f>IF(AC906=21,J906,0)</f>
        <v>0</v>
      </c>
      <c r="AC906" s="26">
        <v>21</v>
      </c>
      <c r="AD906" s="26">
        <f>G906*0.563277249451353</f>
        <v>0</v>
      </c>
      <c r="AE906" s="26">
        <f>G906*(1-0.563277249451353)</f>
        <v>0</v>
      </c>
      <c r="AL906" s="26">
        <f>F906*AD906</f>
        <v>0</v>
      </c>
      <c r="AM906" s="26">
        <f>F906*AE906</f>
        <v>0</v>
      </c>
      <c r="AN906" s="27" t="s">
        <v>1639</v>
      </c>
      <c r="AO906" s="27" t="s">
        <v>1653</v>
      </c>
      <c r="AP906" s="15" t="s">
        <v>1666</v>
      </c>
    </row>
    <row r="907" spans="1:42" x14ac:dyDescent="0.2">
      <c r="D907" s="28" t="s">
        <v>1437</v>
      </c>
      <c r="F907" s="29">
        <v>2.39</v>
      </c>
    </row>
    <row r="908" spans="1:42" x14ac:dyDescent="0.2">
      <c r="A908" s="20"/>
      <c r="B908" s="21" t="s">
        <v>1110</v>
      </c>
      <c r="C908" s="21" t="s">
        <v>66</v>
      </c>
      <c r="D908" s="42" t="s">
        <v>1223</v>
      </c>
      <c r="E908" s="43"/>
      <c r="F908" s="43"/>
      <c r="G908" s="43"/>
      <c r="H908" s="22">
        <f>SUM(H909:H917)</f>
        <v>0</v>
      </c>
      <c r="I908" s="22">
        <f>SUM(I909:I917)</f>
        <v>0</v>
      </c>
      <c r="J908" s="22">
        <f>H908+I908</f>
        <v>0</v>
      </c>
      <c r="K908" s="15"/>
      <c r="L908" s="22">
        <f>SUM(L909:L917)</f>
        <v>0.28792859999999998</v>
      </c>
      <c r="O908" s="22">
        <f>IF(P908="PR",J908,SUM(N909:N917))</f>
        <v>0</v>
      </c>
      <c r="P908" s="15" t="s">
        <v>1626</v>
      </c>
      <c r="Q908" s="22">
        <f>IF(P908="HS",H908,0)</f>
        <v>0</v>
      </c>
      <c r="R908" s="22">
        <f>IF(P908="HS",I908-O908,0)</f>
        <v>0</v>
      </c>
      <c r="S908" s="22">
        <f>IF(P908="PS",H908,0)</f>
        <v>0</v>
      </c>
      <c r="T908" s="22">
        <f>IF(P908="PS",I908-O908,0)</f>
        <v>0</v>
      </c>
      <c r="U908" s="22">
        <f>IF(P908="MP",H908,0)</f>
        <v>0</v>
      </c>
      <c r="V908" s="22">
        <f>IF(P908="MP",I908-O908,0)</f>
        <v>0</v>
      </c>
      <c r="W908" s="22">
        <f>IF(P908="OM",H908,0)</f>
        <v>0</v>
      </c>
      <c r="X908" s="15" t="s">
        <v>1110</v>
      </c>
      <c r="AH908" s="22">
        <f>SUM(Y909:Y917)</f>
        <v>0</v>
      </c>
      <c r="AI908" s="22">
        <f>SUM(Z909:Z917)</f>
        <v>0</v>
      </c>
      <c r="AJ908" s="22">
        <f>SUM(AA909:AA917)</f>
        <v>0</v>
      </c>
    </row>
    <row r="909" spans="1:42" x14ac:dyDescent="0.2">
      <c r="A909" s="23" t="s">
        <v>459</v>
      </c>
      <c r="B909" s="23" t="s">
        <v>1110</v>
      </c>
      <c r="C909" s="23" t="s">
        <v>1124</v>
      </c>
      <c r="D909" s="23" t="s">
        <v>1676</v>
      </c>
      <c r="E909" s="23" t="s">
        <v>1599</v>
      </c>
      <c r="F909" s="24">
        <v>0.08</v>
      </c>
      <c r="G909" s="24">
        <v>0</v>
      </c>
      <c r="H909" s="24">
        <f>ROUND(F909*AD909,2)</f>
        <v>0</v>
      </c>
      <c r="I909" s="24">
        <f>J909-H909</f>
        <v>0</v>
      </c>
      <c r="J909" s="24">
        <f>ROUND(F909*G909,2)</f>
        <v>0</v>
      </c>
      <c r="K909" s="24">
        <v>2.5249999999999999</v>
      </c>
      <c r="L909" s="24">
        <f>F909*K909</f>
        <v>0.20199999999999999</v>
      </c>
      <c r="M909" s="25" t="s">
        <v>7</v>
      </c>
      <c r="N909" s="24">
        <f>IF(M909="5",I909,0)</f>
        <v>0</v>
      </c>
      <c r="Y909" s="24">
        <f>IF(AC909=0,J909,0)</f>
        <v>0</v>
      </c>
      <c r="Z909" s="24">
        <f>IF(AC909=15,J909,0)</f>
        <v>0</v>
      </c>
      <c r="AA909" s="24">
        <f>IF(AC909=21,J909,0)</f>
        <v>0</v>
      </c>
      <c r="AC909" s="26">
        <v>21</v>
      </c>
      <c r="AD909" s="26">
        <f>G909*0.859082802547771</f>
        <v>0</v>
      </c>
      <c r="AE909" s="26">
        <f>G909*(1-0.859082802547771)</f>
        <v>0</v>
      </c>
      <c r="AL909" s="26">
        <f>F909*AD909</f>
        <v>0</v>
      </c>
      <c r="AM909" s="26">
        <f>F909*AE909</f>
        <v>0</v>
      </c>
      <c r="AN909" s="27" t="s">
        <v>1640</v>
      </c>
      <c r="AO909" s="27" t="s">
        <v>1654</v>
      </c>
      <c r="AP909" s="15" t="s">
        <v>1666</v>
      </c>
    </row>
    <row r="910" spans="1:42" x14ac:dyDescent="0.2">
      <c r="D910" s="28" t="s">
        <v>1438</v>
      </c>
      <c r="F910" s="29">
        <v>0.08</v>
      </c>
    </row>
    <row r="911" spans="1:42" x14ac:dyDescent="0.2">
      <c r="A911" s="23" t="s">
        <v>460</v>
      </c>
      <c r="B911" s="23" t="s">
        <v>1110</v>
      </c>
      <c r="C911" s="23" t="s">
        <v>1125</v>
      </c>
      <c r="D911" s="23" t="s">
        <v>1225</v>
      </c>
      <c r="E911" s="23" t="s">
        <v>1600</v>
      </c>
      <c r="F911" s="24">
        <v>0.09</v>
      </c>
      <c r="G911" s="24">
        <v>0</v>
      </c>
      <c r="H911" s="24">
        <f>ROUND(F911*AD911,2)</f>
        <v>0</v>
      </c>
      <c r="I911" s="24">
        <f>J911-H911</f>
        <v>0</v>
      </c>
      <c r="J911" s="24">
        <f>ROUND(F911*G911,2)</f>
        <v>0</v>
      </c>
      <c r="K911" s="24">
        <v>1.41E-2</v>
      </c>
      <c r="L911" s="24">
        <f>F911*K911</f>
        <v>1.2689999999999999E-3</v>
      </c>
      <c r="M911" s="25" t="s">
        <v>7</v>
      </c>
      <c r="N911" s="24">
        <f>IF(M911="5",I911,0)</f>
        <v>0</v>
      </c>
      <c r="Y911" s="24">
        <f>IF(AC911=0,J911,0)</f>
        <v>0</v>
      </c>
      <c r="Z911" s="24">
        <f>IF(AC911=15,J911,0)</f>
        <v>0</v>
      </c>
      <c r="AA911" s="24">
        <f>IF(AC911=21,J911,0)</f>
        <v>0</v>
      </c>
      <c r="AC911" s="26">
        <v>21</v>
      </c>
      <c r="AD911" s="26">
        <f>G911*0.637948717948718</f>
        <v>0</v>
      </c>
      <c r="AE911" s="26">
        <f>G911*(1-0.637948717948718)</f>
        <v>0</v>
      </c>
      <c r="AL911" s="26">
        <f>F911*AD911</f>
        <v>0</v>
      </c>
      <c r="AM911" s="26">
        <f>F911*AE911</f>
        <v>0</v>
      </c>
      <c r="AN911" s="27" t="s">
        <v>1640</v>
      </c>
      <c r="AO911" s="27" t="s">
        <v>1654</v>
      </c>
      <c r="AP911" s="15" t="s">
        <v>1666</v>
      </c>
    </row>
    <row r="912" spans="1:42" x14ac:dyDescent="0.2">
      <c r="D912" s="28" t="s">
        <v>1439</v>
      </c>
      <c r="F912" s="29">
        <v>0.09</v>
      </c>
    </row>
    <row r="913" spans="1:42" x14ac:dyDescent="0.2">
      <c r="A913" s="23" t="s">
        <v>461</v>
      </c>
      <c r="B913" s="23" t="s">
        <v>1110</v>
      </c>
      <c r="C913" s="23" t="s">
        <v>1126</v>
      </c>
      <c r="D913" s="23" t="s">
        <v>1227</v>
      </c>
      <c r="E913" s="23" t="s">
        <v>1600</v>
      </c>
      <c r="F913" s="24">
        <v>0.09</v>
      </c>
      <c r="G913" s="24">
        <v>0</v>
      </c>
      <c r="H913" s="24">
        <f>ROUND(F913*AD913,2)</f>
        <v>0</v>
      </c>
      <c r="I913" s="24">
        <f>J913-H913</f>
        <v>0</v>
      </c>
      <c r="J913" s="24">
        <f>ROUND(F913*G913,2)</f>
        <v>0</v>
      </c>
      <c r="K913" s="24">
        <v>0</v>
      </c>
      <c r="L913" s="24">
        <f>F913*K913</f>
        <v>0</v>
      </c>
      <c r="M913" s="25" t="s">
        <v>7</v>
      </c>
      <c r="N913" s="24">
        <f>IF(M913="5",I913,0)</f>
        <v>0</v>
      </c>
      <c r="Y913" s="24">
        <f>IF(AC913=0,J913,0)</f>
        <v>0</v>
      </c>
      <c r="Z913" s="24">
        <f>IF(AC913=15,J913,0)</f>
        <v>0</v>
      </c>
      <c r="AA913" s="24">
        <f>IF(AC913=21,J913,0)</f>
        <v>0</v>
      </c>
      <c r="AC913" s="26">
        <v>21</v>
      </c>
      <c r="AD913" s="26">
        <f>G913*0</f>
        <v>0</v>
      </c>
      <c r="AE913" s="26">
        <f>G913*(1-0)</f>
        <v>0</v>
      </c>
      <c r="AL913" s="26">
        <f>F913*AD913</f>
        <v>0</v>
      </c>
      <c r="AM913" s="26">
        <f>F913*AE913</f>
        <v>0</v>
      </c>
      <c r="AN913" s="27" t="s">
        <v>1640</v>
      </c>
      <c r="AO913" s="27" t="s">
        <v>1654</v>
      </c>
      <c r="AP913" s="15" t="s">
        <v>1666</v>
      </c>
    </row>
    <row r="914" spans="1:42" x14ac:dyDescent="0.2">
      <c r="D914" s="28" t="s">
        <v>1440</v>
      </c>
      <c r="F914" s="29">
        <v>0.09</v>
      </c>
    </row>
    <row r="915" spans="1:42" x14ac:dyDescent="0.2">
      <c r="A915" s="23" t="s">
        <v>462</v>
      </c>
      <c r="B915" s="23" t="s">
        <v>1110</v>
      </c>
      <c r="C915" s="23" t="s">
        <v>1127</v>
      </c>
      <c r="D915" s="23" t="s">
        <v>1229</v>
      </c>
      <c r="E915" s="23" t="s">
        <v>1600</v>
      </c>
      <c r="F915" s="24">
        <v>2.2599999999999998</v>
      </c>
      <c r="G915" s="24">
        <v>0</v>
      </c>
      <c r="H915" s="24">
        <f>ROUND(F915*AD915,2)</f>
        <v>0</v>
      </c>
      <c r="I915" s="24">
        <f>J915-H915</f>
        <v>0</v>
      </c>
      <c r="J915" s="24">
        <f>ROUND(F915*G915,2)</f>
        <v>0</v>
      </c>
      <c r="K915" s="24">
        <v>3.415E-2</v>
      </c>
      <c r="L915" s="24">
        <f>F915*K915</f>
        <v>7.7178999999999998E-2</v>
      </c>
      <c r="M915" s="25" t="s">
        <v>7</v>
      </c>
      <c r="N915" s="24">
        <f>IF(M915="5",I915,0)</f>
        <v>0</v>
      </c>
      <c r="Y915" s="24">
        <f>IF(AC915=0,J915,0)</f>
        <v>0</v>
      </c>
      <c r="Z915" s="24">
        <f>IF(AC915=15,J915,0)</f>
        <v>0</v>
      </c>
      <c r="AA915" s="24">
        <f>IF(AC915=21,J915,0)</f>
        <v>0</v>
      </c>
      <c r="AC915" s="26">
        <v>21</v>
      </c>
      <c r="AD915" s="26">
        <f>G915*0.841828478964401</f>
        <v>0</v>
      </c>
      <c r="AE915" s="26">
        <f>G915*(1-0.841828478964401)</f>
        <v>0</v>
      </c>
      <c r="AL915" s="26">
        <f>F915*AD915</f>
        <v>0</v>
      </c>
      <c r="AM915" s="26">
        <f>F915*AE915</f>
        <v>0</v>
      </c>
      <c r="AN915" s="27" t="s">
        <v>1640</v>
      </c>
      <c r="AO915" s="27" t="s">
        <v>1654</v>
      </c>
      <c r="AP915" s="15" t="s">
        <v>1666</v>
      </c>
    </row>
    <row r="916" spans="1:42" x14ac:dyDescent="0.2">
      <c r="D916" s="28" t="s">
        <v>1441</v>
      </c>
      <c r="F916" s="29">
        <v>2.2599999999999998</v>
      </c>
    </row>
    <row r="917" spans="1:42" x14ac:dyDescent="0.2">
      <c r="A917" s="23" t="s">
        <v>463</v>
      </c>
      <c r="B917" s="23" t="s">
        <v>1110</v>
      </c>
      <c r="C917" s="23" t="s">
        <v>1128</v>
      </c>
      <c r="D917" s="23" t="s">
        <v>1705</v>
      </c>
      <c r="E917" s="23" t="s">
        <v>1600</v>
      </c>
      <c r="F917" s="24">
        <v>2.2599999999999998</v>
      </c>
      <c r="G917" s="24">
        <v>0</v>
      </c>
      <c r="H917" s="24">
        <f>ROUND(F917*AD917,2)</f>
        <v>0</v>
      </c>
      <c r="I917" s="24">
        <f>J917-H917</f>
        <v>0</v>
      </c>
      <c r="J917" s="24">
        <f>ROUND(F917*G917,2)</f>
        <v>0</v>
      </c>
      <c r="K917" s="24">
        <v>3.31E-3</v>
      </c>
      <c r="L917" s="24">
        <f>F917*K917</f>
        <v>7.4805999999999996E-3</v>
      </c>
      <c r="M917" s="25" t="s">
        <v>7</v>
      </c>
      <c r="N917" s="24">
        <f>IF(M917="5",I917,0)</f>
        <v>0</v>
      </c>
      <c r="Y917" s="24">
        <f>IF(AC917=0,J917,0)</f>
        <v>0</v>
      </c>
      <c r="Z917" s="24">
        <f>IF(AC917=15,J917,0)</f>
        <v>0</v>
      </c>
      <c r="AA917" s="24">
        <f>IF(AC917=21,J917,0)</f>
        <v>0</v>
      </c>
      <c r="AC917" s="26">
        <v>21</v>
      </c>
      <c r="AD917" s="26">
        <f>G917*0.752032520325203</f>
        <v>0</v>
      </c>
      <c r="AE917" s="26">
        <f>G917*(1-0.752032520325203)</f>
        <v>0</v>
      </c>
      <c r="AL917" s="26">
        <f>F917*AD917</f>
        <v>0</v>
      </c>
      <c r="AM917" s="26">
        <f>F917*AE917</f>
        <v>0</v>
      </c>
      <c r="AN917" s="27" t="s">
        <v>1640</v>
      </c>
      <c r="AO917" s="27" t="s">
        <v>1654</v>
      </c>
      <c r="AP917" s="15" t="s">
        <v>1666</v>
      </c>
    </row>
    <row r="918" spans="1:42" x14ac:dyDescent="0.2">
      <c r="D918" s="28" t="s">
        <v>1441</v>
      </c>
      <c r="F918" s="29">
        <v>2.2599999999999998</v>
      </c>
    </row>
    <row r="919" spans="1:42" x14ac:dyDescent="0.2">
      <c r="A919" s="20"/>
      <c r="B919" s="21" t="s">
        <v>1110</v>
      </c>
      <c r="C919" s="21" t="s">
        <v>696</v>
      </c>
      <c r="D919" s="42" t="s">
        <v>1231</v>
      </c>
      <c r="E919" s="43"/>
      <c r="F919" s="43"/>
      <c r="G919" s="43"/>
      <c r="H919" s="22">
        <f>SUM(H920:H930)</f>
        <v>0</v>
      </c>
      <c r="I919" s="22">
        <f>SUM(I920:I930)</f>
        <v>0</v>
      </c>
      <c r="J919" s="22">
        <f>H919+I919</f>
        <v>0</v>
      </c>
      <c r="K919" s="15"/>
      <c r="L919" s="22">
        <f>SUM(L920:L930)</f>
        <v>7.5652999999999988E-3</v>
      </c>
      <c r="O919" s="22">
        <f>IF(P919="PR",J919,SUM(N920:N930))</f>
        <v>0</v>
      </c>
      <c r="P919" s="15" t="s">
        <v>1627</v>
      </c>
      <c r="Q919" s="22">
        <f>IF(P919="HS",H919,0)</f>
        <v>0</v>
      </c>
      <c r="R919" s="22">
        <f>IF(P919="HS",I919-O919,0)</f>
        <v>0</v>
      </c>
      <c r="S919" s="22">
        <f>IF(P919="PS",H919,0)</f>
        <v>0</v>
      </c>
      <c r="T919" s="22">
        <f>IF(P919="PS",I919-O919,0)</f>
        <v>0</v>
      </c>
      <c r="U919" s="22">
        <f>IF(P919="MP",H919,0)</f>
        <v>0</v>
      </c>
      <c r="V919" s="22">
        <f>IF(P919="MP",I919-O919,0)</f>
        <v>0</v>
      </c>
      <c r="W919" s="22">
        <f>IF(P919="OM",H919,0)</f>
        <v>0</v>
      </c>
      <c r="X919" s="15" t="s">
        <v>1110</v>
      </c>
      <c r="AH919" s="22">
        <f>SUM(Y920:Y930)</f>
        <v>0</v>
      </c>
      <c r="AI919" s="22">
        <f>SUM(Z920:Z930)</f>
        <v>0</v>
      </c>
      <c r="AJ919" s="22">
        <f>SUM(AA920:AA930)</f>
        <v>0</v>
      </c>
    </row>
    <row r="920" spans="1:42" x14ac:dyDescent="0.2">
      <c r="A920" s="23" t="s">
        <v>464</v>
      </c>
      <c r="B920" s="23" t="s">
        <v>1110</v>
      </c>
      <c r="C920" s="23" t="s">
        <v>1129</v>
      </c>
      <c r="D920" s="23" t="s">
        <v>1688</v>
      </c>
      <c r="E920" s="23" t="s">
        <v>1600</v>
      </c>
      <c r="F920" s="24">
        <v>3.03</v>
      </c>
      <c r="G920" s="24">
        <v>0</v>
      </c>
      <c r="H920" s="24">
        <f>ROUND(F920*AD920,2)</f>
        <v>0</v>
      </c>
      <c r="I920" s="24">
        <f>J920-H920</f>
        <v>0</v>
      </c>
      <c r="J920" s="24">
        <f>ROUND(F920*G920,2)</f>
        <v>0</v>
      </c>
      <c r="K920" s="24">
        <v>5.6999999999999998E-4</v>
      </c>
      <c r="L920" s="24">
        <f>F920*K920</f>
        <v>1.7270999999999999E-3</v>
      </c>
      <c r="M920" s="25" t="s">
        <v>7</v>
      </c>
      <c r="N920" s="24">
        <f>IF(M920="5",I920,0)</f>
        <v>0</v>
      </c>
      <c r="Y920" s="24">
        <f>IF(AC920=0,J920,0)</f>
        <v>0</v>
      </c>
      <c r="Z920" s="24">
        <f>IF(AC920=15,J920,0)</f>
        <v>0</v>
      </c>
      <c r="AA920" s="24">
        <f>IF(AC920=21,J920,0)</f>
        <v>0</v>
      </c>
      <c r="AC920" s="26">
        <v>21</v>
      </c>
      <c r="AD920" s="26">
        <f>G920*0.805751492132393</f>
        <v>0</v>
      </c>
      <c r="AE920" s="26">
        <f>G920*(1-0.805751492132393)</f>
        <v>0</v>
      </c>
      <c r="AL920" s="26">
        <f>F920*AD920</f>
        <v>0</v>
      </c>
      <c r="AM920" s="26">
        <f>F920*AE920</f>
        <v>0</v>
      </c>
      <c r="AN920" s="27" t="s">
        <v>1641</v>
      </c>
      <c r="AO920" s="27" t="s">
        <v>1655</v>
      </c>
      <c r="AP920" s="15" t="s">
        <v>1666</v>
      </c>
    </row>
    <row r="921" spans="1:42" x14ac:dyDescent="0.2">
      <c r="D921" s="28" t="s">
        <v>1442</v>
      </c>
      <c r="F921" s="29">
        <v>3.03</v>
      </c>
    </row>
    <row r="922" spans="1:42" x14ac:dyDescent="0.2">
      <c r="A922" s="23" t="s">
        <v>465</v>
      </c>
      <c r="B922" s="23" t="s">
        <v>1110</v>
      </c>
      <c r="C922" s="23" t="s">
        <v>1130</v>
      </c>
      <c r="D922" s="23" t="s">
        <v>1689</v>
      </c>
      <c r="E922" s="23" t="s">
        <v>1600</v>
      </c>
      <c r="F922" s="24">
        <v>3.03</v>
      </c>
      <c r="G922" s="24">
        <v>0</v>
      </c>
      <c r="H922" s="24">
        <f>ROUND(F922*AD922,2)</f>
        <v>0</v>
      </c>
      <c r="I922" s="24">
        <f>J922-H922</f>
        <v>0</v>
      </c>
      <c r="J922" s="24">
        <f>ROUND(F922*G922,2)</f>
        <v>0</v>
      </c>
      <c r="K922" s="24">
        <v>7.3999999999999999E-4</v>
      </c>
      <c r="L922" s="24">
        <f>F922*K922</f>
        <v>2.2421999999999997E-3</v>
      </c>
      <c r="M922" s="25" t="s">
        <v>7</v>
      </c>
      <c r="N922" s="24">
        <f>IF(M922="5",I922,0)</f>
        <v>0</v>
      </c>
      <c r="Y922" s="24">
        <f>IF(AC922=0,J922,0)</f>
        <v>0</v>
      </c>
      <c r="Z922" s="24">
        <f>IF(AC922=15,J922,0)</f>
        <v>0</v>
      </c>
      <c r="AA922" s="24">
        <f>IF(AC922=21,J922,0)</f>
        <v>0</v>
      </c>
      <c r="AC922" s="26">
        <v>21</v>
      </c>
      <c r="AD922" s="26">
        <f>G922*0.750758341759353</f>
        <v>0</v>
      </c>
      <c r="AE922" s="26">
        <f>G922*(1-0.750758341759353)</f>
        <v>0</v>
      </c>
      <c r="AL922" s="26">
        <f>F922*AD922</f>
        <v>0</v>
      </c>
      <c r="AM922" s="26">
        <f>F922*AE922</f>
        <v>0</v>
      </c>
      <c r="AN922" s="27" t="s">
        <v>1641</v>
      </c>
      <c r="AO922" s="27" t="s">
        <v>1655</v>
      </c>
      <c r="AP922" s="15" t="s">
        <v>1666</v>
      </c>
    </row>
    <row r="923" spans="1:42" x14ac:dyDescent="0.2">
      <c r="D923" s="28" t="s">
        <v>1443</v>
      </c>
      <c r="F923" s="29">
        <v>3.03</v>
      </c>
    </row>
    <row r="924" spans="1:42" x14ac:dyDescent="0.2">
      <c r="A924" s="23" t="s">
        <v>466</v>
      </c>
      <c r="B924" s="23" t="s">
        <v>1110</v>
      </c>
      <c r="C924" s="23" t="s">
        <v>1131</v>
      </c>
      <c r="D924" s="23" t="s">
        <v>1690</v>
      </c>
      <c r="E924" s="23" t="s">
        <v>1600</v>
      </c>
      <c r="F924" s="24">
        <v>0.77</v>
      </c>
      <c r="G924" s="24">
        <v>0</v>
      </c>
      <c r="H924" s="24">
        <f>ROUND(F924*AD924,2)</f>
        <v>0</v>
      </c>
      <c r="I924" s="24">
        <f>J924-H924</f>
        <v>0</v>
      </c>
      <c r="J924" s="24">
        <f>ROUND(F924*G924,2)</f>
        <v>0</v>
      </c>
      <c r="K924" s="24">
        <v>4.0000000000000002E-4</v>
      </c>
      <c r="L924" s="24">
        <f>F924*K924</f>
        <v>3.0800000000000001E-4</v>
      </c>
      <c r="M924" s="25" t="s">
        <v>7</v>
      </c>
      <c r="N924" s="24">
        <f>IF(M924="5",I924,0)</f>
        <v>0</v>
      </c>
      <c r="Y924" s="24">
        <f>IF(AC924=0,J924,0)</f>
        <v>0</v>
      </c>
      <c r="Z924" s="24">
        <f>IF(AC924=15,J924,0)</f>
        <v>0</v>
      </c>
      <c r="AA924" s="24">
        <f>IF(AC924=21,J924,0)</f>
        <v>0</v>
      </c>
      <c r="AC924" s="26">
        <v>21</v>
      </c>
      <c r="AD924" s="26">
        <f>G924*0.966850828729282</f>
        <v>0</v>
      </c>
      <c r="AE924" s="26">
        <f>G924*(1-0.966850828729282)</f>
        <v>0</v>
      </c>
      <c r="AL924" s="26">
        <f>F924*AD924</f>
        <v>0</v>
      </c>
      <c r="AM924" s="26">
        <f>F924*AE924</f>
        <v>0</v>
      </c>
      <c r="AN924" s="27" t="s">
        <v>1641</v>
      </c>
      <c r="AO924" s="27" t="s">
        <v>1655</v>
      </c>
      <c r="AP924" s="15" t="s">
        <v>1666</v>
      </c>
    </row>
    <row r="925" spans="1:42" x14ac:dyDescent="0.2">
      <c r="D925" s="28" t="s">
        <v>1444</v>
      </c>
      <c r="F925" s="29">
        <v>0.77</v>
      </c>
    </row>
    <row r="926" spans="1:42" x14ac:dyDescent="0.2">
      <c r="A926" s="23" t="s">
        <v>467</v>
      </c>
      <c r="B926" s="23" t="s">
        <v>1110</v>
      </c>
      <c r="C926" s="23" t="s">
        <v>1132</v>
      </c>
      <c r="D926" s="23" t="s">
        <v>1691</v>
      </c>
      <c r="E926" s="23" t="s">
        <v>1600</v>
      </c>
      <c r="F926" s="24">
        <v>6.1</v>
      </c>
      <c r="G926" s="24">
        <v>0</v>
      </c>
      <c r="H926" s="24">
        <f>ROUND(F926*AD926,2)</f>
        <v>0</v>
      </c>
      <c r="I926" s="24">
        <f>J926-H926</f>
        <v>0</v>
      </c>
      <c r="J926" s="24">
        <f>ROUND(F926*G926,2)</f>
        <v>0</v>
      </c>
      <c r="K926" s="24">
        <v>4.0000000000000002E-4</v>
      </c>
      <c r="L926" s="24">
        <f>F926*K926</f>
        <v>2.4399999999999999E-3</v>
      </c>
      <c r="M926" s="25" t="s">
        <v>7</v>
      </c>
      <c r="N926" s="24">
        <f>IF(M926="5",I926,0)</f>
        <v>0</v>
      </c>
      <c r="Y926" s="24">
        <f>IF(AC926=0,J926,0)</f>
        <v>0</v>
      </c>
      <c r="Z926" s="24">
        <f>IF(AC926=15,J926,0)</f>
        <v>0</v>
      </c>
      <c r="AA926" s="24">
        <f>IF(AC926=21,J926,0)</f>
        <v>0</v>
      </c>
      <c r="AC926" s="26">
        <v>21</v>
      </c>
      <c r="AD926" s="26">
        <f>G926*0.938757264193116</f>
        <v>0</v>
      </c>
      <c r="AE926" s="26">
        <f>G926*(1-0.938757264193116)</f>
        <v>0</v>
      </c>
      <c r="AL926" s="26">
        <f>F926*AD926</f>
        <v>0</v>
      </c>
      <c r="AM926" s="26">
        <f>F926*AE926</f>
        <v>0</v>
      </c>
      <c r="AN926" s="27" t="s">
        <v>1641</v>
      </c>
      <c r="AO926" s="27" t="s">
        <v>1655</v>
      </c>
      <c r="AP926" s="15" t="s">
        <v>1666</v>
      </c>
    </row>
    <row r="927" spans="1:42" x14ac:dyDescent="0.2">
      <c r="D927" s="28" t="s">
        <v>1445</v>
      </c>
      <c r="F927" s="29">
        <v>6.1</v>
      </c>
    </row>
    <row r="928" spans="1:42" x14ac:dyDescent="0.2">
      <c r="A928" s="23" t="s">
        <v>468</v>
      </c>
      <c r="B928" s="23" t="s">
        <v>1110</v>
      </c>
      <c r="C928" s="23" t="s">
        <v>1133</v>
      </c>
      <c r="D928" s="23" t="s">
        <v>1692</v>
      </c>
      <c r="E928" s="23" t="s">
        <v>1601</v>
      </c>
      <c r="F928" s="24">
        <v>2.65</v>
      </c>
      <c r="G928" s="24">
        <v>0</v>
      </c>
      <c r="H928" s="24">
        <f>ROUND(F928*AD928,2)</f>
        <v>0</v>
      </c>
      <c r="I928" s="24">
        <f>J928-H928</f>
        <v>0</v>
      </c>
      <c r="J928" s="24">
        <f>ROUND(F928*G928,2)</f>
        <v>0</v>
      </c>
      <c r="K928" s="24">
        <v>3.2000000000000003E-4</v>
      </c>
      <c r="L928" s="24">
        <f>F928*K928</f>
        <v>8.4800000000000001E-4</v>
      </c>
      <c r="M928" s="25" t="s">
        <v>7</v>
      </c>
      <c r="N928" s="24">
        <f>IF(M928="5",I928,0)</f>
        <v>0</v>
      </c>
      <c r="Y928" s="24">
        <f>IF(AC928=0,J928,0)</f>
        <v>0</v>
      </c>
      <c r="Z928" s="24">
        <f>IF(AC928=15,J928,0)</f>
        <v>0</v>
      </c>
      <c r="AA928" s="24">
        <f>IF(AC928=21,J928,0)</f>
        <v>0</v>
      </c>
      <c r="AC928" s="26">
        <v>21</v>
      </c>
      <c r="AD928" s="26">
        <f>G928*0.584192439862543</f>
        <v>0</v>
      </c>
      <c r="AE928" s="26">
        <f>G928*(1-0.584192439862543)</f>
        <v>0</v>
      </c>
      <c r="AL928" s="26">
        <f>F928*AD928</f>
        <v>0</v>
      </c>
      <c r="AM928" s="26">
        <f>F928*AE928</f>
        <v>0</v>
      </c>
      <c r="AN928" s="27" t="s">
        <v>1641</v>
      </c>
      <c r="AO928" s="27" t="s">
        <v>1655</v>
      </c>
      <c r="AP928" s="15" t="s">
        <v>1666</v>
      </c>
    </row>
    <row r="929" spans="1:42" x14ac:dyDescent="0.2">
      <c r="D929" s="28" t="s">
        <v>1446</v>
      </c>
      <c r="F929" s="29">
        <v>2.65</v>
      </c>
    </row>
    <row r="930" spans="1:42" x14ac:dyDescent="0.2">
      <c r="A930" s="23" t="s">
        <v>469</v>
      </c>
      <c r="B930" s="23" t="s">
        <v>1110</v>
      </c>
      <c r="C930" s="23" t="s">
        <v>1134</v>
      </c>
      <c r="D930" s="23" t="s">
        <v>1239</v>
      </c>
      <c r="E930" s="23" t="s">
        <v>1602</v>
      </c>
      <c r="F930" s="24">
        <v>0.02</v>
      </c>
      <c r="G930" s="24">
        <v>0</v>
      </c>
      <c r="H930" s="24">
        <f>ROUND(F930*AD930,2)</f>
        <v>0</v>
      </c>
      <c r="I930" s="24">
        <f>J930-H930</f>
        <v>0</v>
      </c>
      <c r="J930" s="24">
        <f>ROUND(F930*G930,2)</f>
        <v>0</v>
      </c>
      <c r="K930" s="24">
        <v>0</v>
      </c>
      <c r="L930" s="24">
        <f>F930*K930</f>
        <v>0</v>
      </c>
      <c r="M930" s="25" t="s">
        <v>10</v>
      </c>
      <c r="N930" s="24">
        <f>IF(M930="5",I930,0)</f>
        <v>0</v>
      </c>
      <c r="Y930" s="24">
        <f>IF(AC930=0,J930,0)</f>
        <v>0</v>
      </c>
      <c r="Z930" s="24">
        <f>IF(AC930=15,J930,0)</f>
        <v>0</v>
      </c>
      <c r="AA930" s="24">
        <f>IF(AC930=21,J930,0)</f>
        <v>0</v>
      </c>
      <c r="AC930" s="26">
        <v>21</v>
      </c>
      <c r="AD930" s="26">
        <f>G930*0</f>
        <v>0</v>
      </c>
      <c r="AE930" s="26">
        <f>G930*(1-0)</f>
        <v>0</v>
      </c>
      <c r="AL930" s="26">
        <f>F930*AD930</f>
        <v>0</v>
      </c>
      <c r="AM930" s="26">
        <f>F930*AE930</f>
        <v>0</v>
      </c>
      <c r="AN930" s="27" t="s">
        <v>1641</v>
      </c>
      <c r="AO930" s="27" t="s">
        <v>1655</v>
      </c>
      <c r="AP930" s="15" t="s">
        <v>1666</v>
      </c>
    </row>
    <row r="931" spans="1:42" x14ac:dyDescent="0.2">
      <c r="D931" s="28" t="s">
        <v>1447</v>
      </c>
      <c r="F931" s="29">
        <v>0.02</v>
      </c>
    </row>
    <row r="932" spans="1:42" x14ac:dyDescent="0.2">
      <c r="A932" s="20"/>
      <c r="B932" s="21" t="s">
        <v>1110</v>
      </c>
      <c r="C932" s="21" t="s">
        <v>705</v>
      </c>
      <c r="D932" s="42" t="s">
        <v>1241</v>
      </c>
      <c r="E932" s="43"/>
      <c r="F932" s="43"/>
      <c r="G932" s="43"/>
      <c r="H932" s="22">
        <f>SUM(H933:H933)</f>
        <v>0</v>
      </c>
      <c r="I932" s="22">
        <f>SUM(I933:I933)</f>
        <v>0</v>
      </c>
      <c r="J932" s="22">
        <f>H932+I932</f>
        <v>0</v>
      </c>
      <c r="K932" s="15"/>
      <c r="L932" s="22">
        <f>SUM(L933:L933)</f>
        <v>1.4599999999999999E-3</v>
      </c>
      <c r="O932" s="22">
        <f>IF(P932="PR",J932,SUM(N933:N933))</f>
        <v>0</v>
      </c>
      <c r="P932" s="15" t="s">
        <v>1627</v>
      </c>
      <c r="Q932" s="22">
        <f>IF(P932="HS",H932,0)</f>
        <v>0</v>
      </c>
      <c r="R932" s="22">
        <f>IF(P932="HS",I932-O932,0)</f>
        <v>0</v>
      </c>
      <c r="S932" s="22">
        <f>IF(P932="PS",H932,0)</f>
        <v>0</v>
      </c>
      <c r="T932" s="22">
        <f>IF(P932="PS",I932-O932,0)</f>
        <v>0</v>
      </c>
      <c r="U932" s="22">
        <f>IF(P932="MP",H932,0)</f>
        <v>0</v>
      </c>
      <c r="V932" s="22">
        <f>IF(P932="MP",I932-O932,0)</f>
        <v>0</v>
      </c>
      <c r="W932" s="22">
        <f>IF(P932="OM",H932,0)</f>
        <v>0</v>
      </c>
      <c r="X932" s="15" t="s">
        <v>1110</v>
      </c>
      <c r="AH932" s="22">
        <f>SUM(Y933:Y933)</f>
        <v>0</v>
      </c>
      <c r="AI932" s="22">
        <f>SUM(Z933:Z933)</f>
        <v>0</v>
      </c>
      <c r="AJ932" s="22">
        <f>SUM(AA933:AA933)</f>
        <v>0</v>
      </c>
    </row>
    <row r="933" spans="1:42" x14ac:dyDescent="0.2">
      <c r="A933" s="23" t="s">
        <v>470</v>
      </c>
      <c r="B933" s="23" t="s">
        <v>1110</v>
      </c>
      <c r="C933" s="23" t="s">
        <v>1135</v>
      </c>
      <c r="D933" s="23" t="s">
        <v>1242</v>
      </c>
      <c r="E933" s="23" t="s">
        <v>1603</v>
      </c>
      <c r="F933" s="24">
        <v>1</v>
      </c>
      <c r="G933" s="24">
        <v>0</v>
      </c>
      <c r="H933" s="24">
        <f>ROUND(F933*AD933,2)</f>
        <v>0</v>
      </c>
      <c r="I933" s="24">
        <f>J933-H933</f>
        <v>0</v>
      </c>
      <c r="J933" s="24">
        <f>ROUND(F933*G933,2)</f>
        <v>0</v>
      </c>
      <c r="K933" s="24">
        <v>1.4599999999999999E-3</v>
      </c>
      <c r="L933" s="24">
        <f>F933*K933</f>
        <v>1.4599999999999999E-3</v>
      </c>
      <c r="M933" s="25" t="s">
        <v>7</v>
      </c>
      <c r="N933" s="24">
        <f>IF(M933="5",I933,0)</f>
        <v>0</v>
      </c>
      <c r="Y933" s="24">
        <f>IF(AC933=0,J933,0)</f>
        <v>0</v>
      </c>
      <c r="Z933" s="24">
        <f>IF(AC933=15,J933,0)</f>
        <v>0</v>
      </c>
      <c r="AA933" s="24">
        <f>IF(AC933=21,J933,0)</f>
        <v>0</v>
      </c>
      <c r="AC933" s="26">
        <v>21</v>
      </c>
      <c r="AD933" s="26">
        <f>G933*0</f>
        <v>0</v>
      </c>
      <c r="AE933" s="26">
        <f>G933*(1-0)</f>
        <v>0</v>
      </c>
      <c r="AL933" s="26">
        <f>F933*AD933</f>
        <v>0</v>
      </c>
      <c r="AM933" s="26">
        <f>F933*AE933</f>
        <v>0</v>
      </c>
      <c r="AN933" s="27" t="s">
        <v>1642</v>
      </c>
      <c r="AO933" s="27" t="s">
        <v>1656</v>
      </c>
      <c r="AP933" s="15" t="s">
        <v>1666</v>
      </c>
    </row>
    <row r="934" spans="1:42" x14ac:dyDescent="0.2">
      <c r="D934" s="28" t="s">
        <v>1243</v>
      </c>
      <c r="F934" s="29">
        <v>1</v>
      </c>
    </row>
    <row r="935" spans="1:42" x14ac:dyDescent="0.2">
      <c r="A935" s="20"/>
      <c r="B935" s="21" t="s">
        <v>1110</v>
      </c>
      <c r="C935" s="21" t="s">
        <v>709</v>
      </c>
      <c r="D935" s="42" t="s">
        <v>1244</v>
      </c>
      <c r="E935" s="43"/>
      <c r="F935" s="43"/>
      <c r="G935" s="43"/>
      <c r="H935" s="22">
        <f>SUM(H936:H966)</f>
        <v>0</v>
      </c>
      <c r="I935" s="22">
        <f>SUM(I936:I966)</f>
        <v>0</v>
      </c>
      <c r="J935" s="22">
        <f>H935+I935</f>
        <v>0</v>
      </c>
      <c r="K935" s="15"/>
      <c r="L935" s="22">
        <f>SUM(L936:L966)</f>
        <v>5.493E-2</v>
      </c>
      <c r="O935" s="22">
        <f>IF(P935="PR",J935,SUM(N936:N966))</f>
        <v>0</v>
      </c>
      <c r="P935" s="15" t="s">
        <v>1627</v>
      </c>
      <c r="Q935" s="22">
        <f>IF(P935="HS",H935,0)</f>
        <v>0</v>
      </c>
      <c r="R935" s="22">
        <f>IF(P935="HS",I935-O935,0)</f>
        <v>0</v>
      </c>
      <c r="S935" s="22">
        <f>IF(P935="PS",H935,0)</f>
        <v>0</v>
      </c>
      <c r="T935" s="22">
        <f>IF(P935="PS",I935-O935,0)</f>
        <v>0</v>
      </c>
      <c r="U935" s="22">
        <f>IF(P935="MP",H935,0)</f>
        <v>0</v>
      </c>
      <c r="V935" s="22">
        <f>IF(P935="MP",I935-O935,0)</f>
        <v>0</v>
      </c>
      <c r="W935" s="22">
        <f>IF(P935="OM",H935,0)</f>
        <v>0</v>
      </c>
      <c r="X935" s="15" t="s">
        <v>1110</v>
      </c>
      <c r="AH935" s="22">
        <f>SUM(Y936:Y966)</f>
        <v>0</v>
      </c>
      <c r="AI935" s="22">
        <f>SUM(Z936:Z966)</f>
        <v>0</v>
      </c>
      <c r="AJ935" s="22">
        <f>SUM(AA936:AA966)</f>
        <v>0</v>
      </c>
    </row>
    <row r="936" spans="1:42" x14ac:dyDescent="0.2">
      <c r="A936" s="23" t="s">
        <v>471</v>
      </c>
      <c r="B936" s="23" t="s">
        <v>1110</v>
      </c>
      <c r="C936" s="23" t="s">
        <v>1136</v>
      </c>
      <c r="D936" s="23" t="s">
        <v>1677</v>
      </c>
      <c r="E936" s="23" t="s">
        <v>1604</v>
      </c>
      <c r="F936" s="24">
        <v>1</v>
      </c>
      <c r="G936" s="24">
        <v>0</v>
      </c>
      <c r="H936" s="24">
        <f>ROUND(F936*AD936,2)</f>
        <v>0</v>
      </c>
      <c r="I936" s="24">
        <f>J936-H936</f>
        <v>0</v>
      </c>
      <c r="J936" s="24">
        <f>ROUND(F936*G936,2)</f>
        <v>0</v>
      </c>
      <c r="K936" s="24">
        <v>1.41E-3</v>
      </c>
      <c r="L936" s="24">
        <f>F936*K936</f>
        <v>1.41E-3</v>
      </c>
      <c r="M936" s="25" t="s">
        <v>7</v>
      </c>
      <c r="N936" s="24">
        <f>IF(M936="5",I936,0)</f>
        <v>0</v>
      </c>
      <c r="Y936" s="24">
        <f>IF(AC936=0,J936,0)</f>
        <v>0</v>
      </c>
      <c r="Z936" s="24">
        <f>IF(AC936=15,J936,0)</f>
        <v>0</v>
      </c>
      <c r="AA936" s="24">
        <f>IF(AC936=21,J936,0)</f>
        <v>0</v>
      </c>
      <c r="AC936" s="26">
        <v>21</v>
      </c>
      <c r="AD936" s="26">
        <f>G936*0.538136882129278</f>
        <v>0</v>
      </c>
      <c r="AE936" s="26">
        <f>G936*(1-0.538136882129278)</f>
        <v>0</v>
      </c>
      <c r="AL936" s="26">
        <f>F936*AD936</f>
        <v>0</v>
      </c>
      <c r="AM936" s="26">
        <f>F936*AE936</f>
        <v>0</v>
      </c>
      <c r="AN936" s="27" t="s">
        <v>1643</v>
      </c>
      <c r="AO936" s="27" t="s">
        <v>1656</v>
      </c>
      <c r="AP936" s="15" t="s">
        <v>1666</v>
      </c>
    </row>
    <row r="937" spans="1:42" x14ac:dyDescent="0.2">
      <c r="D937" s="28" t="s">
        <v>1243</v>
      </c>
      <c r="F937" s="29">
        <v>1</v>
      </c>
    </row>
    <row r="938" spans="1:42" x14ac:dyDescent="0.2">
      <c r="A938" s="30" t="s">
        <v>472</v>
      </c>
      <c r="B938" s="30" t="s">
        <v>1110</v>
      </c>
      <c r="C938" s="30" t="s">
        <v>1138</v>
      </c>
      <c r="D938" s="39" t="s">
        <v>1709</v>
      </c>
      <c r="E938" s="30" t="s">
        <v>1604</v>
      </c>
      <c r="F938" s="31">
        <v>1</v>
      </c>
      <c r="G938" s="31">
        <v>0</v>
      </c>
      <c r="H938" s="31">
        <f>ROUND(F938*AD938,2)</f>
        <v>0</v>
      </c>
      <c r="I938" s="31">
        <f>J938-H938</f>
        <v>0</v>
      </c>
      <c r="J938" s="31">
        <f>ROUND(F938*G938,2)</f>
        <v>0</v>
      </c>
      <c r="K938" s="31">
        <v>1.4E-2</v>
      </c>
      <c r="L938" s="31">
        <f>F938*K938</f>
        <v>1.4E-2</v>
      </c>
      <c r="M938" s="32" t="s">
        <v>1623</v>
      </c>
      <c r="N938" s="31">
        <f>IF(M938="5",I938,0)</f>
        <v>0</v>
      </c>
      <c r="Y938" s="31">
        <f>IF(AC938=0,J938,0)</f>
        <v>0</v>
      </c>
      <c r="Z938" s="31">
        <f>IF(AC938=15,J938,0)</f>
        <v>0</v>
      </c>
      <c r="AA938" s="31">
        <f>IF(AC938=21,J938,0)</f>
        <v>0</v>
      </c>
      <c r="AC938" s="26">
        <v>21</v>
      </c>
      <c r="AD938" s="26">
        <f>G938*1</f>
        <v>0</v>
      </c>
      <c r="AE938" s="26">
        <f>G938*(1-1)</f>
        <v>0</v>
      </c>
      <c r="AL938" s="26">
        <f>F938*AD938</f>
        <v>0</v>
      </c>
      <c r="AM938" s="26">
        <f>F938*AE938</f>
        <v>0</v>
      </c>
      <c r="AN938" s="27" t="s">
        <v>1643</v>
      </c>
      <c r="AO938" s="27" t="s">
        <v>1656</v>
      </c>
      <c r="AP938" s="15" t="s">
        <v>1666</v>
      </c>
    </row>
    <row r="939" spans="1:42" x14ac:dyDescent="0.2">
      <c r="D939" s="28" t="s">
        <v>1243</v>
      </c>
      <c r="F939" s="29">
        <v>1</v>
      </c>
    </row>
    <row r="940" spans="1:42" x14ac:dyDescent="0.2">
      <c r="A940" s="23" t="s">
        <v>473</v>
      </c>
      <c r="B940" s="23" t="s">
        <v>1110</v>
      </c>
      <c r="C940" s="23" t="s">
        <v>1139</v>
      </c>
      <c r="D940" s="23" t="s">
        <v>1247</v>
      </c>
      <c r="E940" s="23" t="s">
        <v>1604</v>
      </c>
      <c r="F940" s="24">
        <v>1</v>
      </c>
      <c r="G940" s="24">
        <v>0</v>
      </c>
      <c r="H940" s="24">
        <f>ROUND(F940*AD940,2)</f>
        <v>0</v>
      </c>
      <c r="I940" s="24">
        <f>J940-H940</f>
        <v>0</v>
      </c>
      <c r="J940" s="24">
        <f>ROUND(F940*G940,2)</f>
        <v>0</v>
      </c>
      <c r="K940" s="24">
        <v>1.1999999999999999E-3</v>
      </c>
      <c r="L940" s="24">
        <f>F940*K940</f>
        <v>1.1999999999999999E-3</v>
      </c>
      <c r="M940" s="25" t="s">
        <v>7</v>
      </c>
      <c r="N940" s="24">
        <f>IF(M940="5",I940,0)</f>
        <v>0</v>
      </c>
      <c r="Y940" s="24">
        <f>IF(AC940=0,J940,0)</f>
        <v>0</v>
      </c>
      <c r="Z940" s="24">
        <f>IF(AC940=15,J940,0)</f>
        <v>0</v>
      </c>
      <c r="AA940" s="24">
        <f>IF(AC940=21,J940,0)</f>
        <v>0</v>
      </c>
      <c r="AC940" s="26">
        <v>21</v>
      </c>
      <c r="AD940" s="26">
        <f>G940*0.50771855010661</f>
        <v>0</v>
      </c>
      <c r="AE940" s="26">
        <f>G940*(1-0.50771855010661)</f>
        <v>0</v>
      </c>
      <c r="AL940" s="26">
        <f>F940*AD940</f>
        <v>0</v>
      </c>
      <c r="AM940" s="26">
        <f>F940*AE940</f>
        <v>0</v>
      </c>
      <c r="AN940" s="27" t="s">
        <v>1643</v>
      </c>
      <c r="AO940" s="27" t="s">
        <v>1656</v>
      </c>
      <c r="AP940" s="15" t="s">
        <v>1666</v>
      </c>
    </row>
    <row r="941" spans="1:42" x14ac:dyDescent="0.2">
      <c r="D941" s="28" t="s">
        <v>1243</v>
      </c>
      <c r="F941" s="29">
        <v>1</v>
      </c>
    </row>
    <row r="942" spans="1:42" x14ac:dyDescent="0.2">
      <c r="A942" s="30" t="s">
        <v>474</v>
      </c>
      <c r="B942" s="30" t="s">
        <v>1110</v>
      </c>
      <c r="C942" s="30" t="s">
        <v>1140</v>
      </c>
      <c r="D942" s="39" t="s">
        <v>1693</v>
      </c>
      <c r="E942" s="30" t="s">
        <v>1604</v>
      </c>
      <c r="F942" s="31">
        <v>1</v>
      </c>
      <c r="G942" s="31">
        <v>0</v>
      </c>
      <c r="H942" s="31">
        <f>ROUND(F942*AD942,2)</f>
        <v>0</v>
      </c>
      <c r="I942" s="31">
        <f>J942-H942</f>
        <v>0</v>
      </c>
      <c r="J942" s="31">
        <f>ROUND(F942*G942,2)</f>
        <v>0</v>
      </c>
      <c r="K942" s="31">
        <v>1.0499999999999999E-3</v>
      </c>
      <c r="L942" s="31">
        <f>F942*K942</f>
        <v>1.0499999999999999E-3</v>
      </c>
      <c r="M942" s="32" t="s">
        <v>1623</v>
      </c>
      <c r="N942" s="31">
        <f>IF(M942="5",I942,0)</f>
        <v>0</v>
      </c>
      <c r="Y942" s="31">
        <f>IF(AC942=0,J942,0)</f>
        <v>0</v>
      </c>
      <c r="Z942" s="31">
        <f>IF(AC942=15,J942,0)</f>
        <v>0</v>
      </c>
      <c r="AA942" s="31">
        <f>IF(AC942=21,J942,0)</f>
        <v>0</v>
      </c>
      <c r="AC942" s="26">
        <v>21</v>
      </c>
      <c r="AD942" s="26">
        <f>G942*1</f>
        <v>0</v>
      </c>
      <c r="AE942" s="26">
        <f>G942*(1-1)</f>
        <v>0</v>
      </c>
      <c r="AL942" s="26">
        <f>F942*AD942</f>
        <v>0</v>
      </c>
      <c r="AM942" s="26">
        <f>F942*AE942</f>
        <v>0</v>
      </c>
      <c r="AN942" s="27" t="s">
        <v>1643</v>
      </c>
      <c r="AO942" s="27" t="s">
        <v>1656</v>
      </c>
      <c r="AP942" s="15" t="s">
        <v>1666</v>
      </c>
    </row>
    <row r="943" spans="1:42" x14ac:dyDescent="0.2">
      <c r="D943" s="28" t="s">
        <v>1243</v>
      </c>
      <c r="F943" s="29">
        <v>1</v>
      </c>
    </row>
    <row r="944" spans="1:42" x14ac:dyDescent="0.2">
      <c r="A944" s="30" t="s">
        <v>475</v>
      </c>
      <c r="B944" s="30" t="s">
        <v>1110</v>
      </c>
      <c r="C944" s="30" t="s">
        <v>1141</v>
      </c>
      <c r="D944" s="30" t="s">
        <v>1248</v>
      </c>
      <c r="E944" s="30" t="s">
        <v>1604</v>
      </c>
      <c r="F944" s="31">
        <v>1</v>
      </c>
      <c r="G944" s="31">
        <v>0</v>
      </c>
      <c r="H944" s="31">
        <f>ROUND(F944*AD944,2)</f>
        <v>0</v>
      </c>
      <c r="I944" s="31">
        <f>J944-H944</f>
        <v>0</v>
      </c>
      <c r="J944" s="31">
        <f>ROUND(F944*G944,2)</f>
        <v>0</v>
      </c>
      <c r="K944" s="31">
        <v>7.3999999999999999E-4</v>
      </c>
      <c r="L944" s="31">
        <f>F944*K944</f>
        <v>7.3999999999999999E-4</v>
      </c>
      <c r="M944" s="32" t="s">
        <v>1623</v>
      </c>
      <c r="N944" s="31">
        <f>IF(M944="5",I944,0)</f>
        <v>0</v>
      </c>
      <c r="Y944" s="31">
        <f>IF(AC944=0,J944,0)</f>
        <v>0</v>
      </c>
      <c r="Z944" s="31">
        <f>IF(AC944=15,J944,0)</f>
        <v>0</v>
      </c>
      <c r="AA944" s="31">
        <f>IF(AC944=21,J944,0)</f>
        <v>0</v>
      </c>
      <c r="AC944" s="26">
        <v>21</v>
      </c>
      <c r="AD944" s="26">
        <f>G944*1</f>
        <v>0</v>
      </c>
      <c r="AE944" s="26">
        <f>G944*(1-1)</f>
        <v>0</v>
      </c>
      <c r="AL944" s="26">
        <f>F944*AD944</f>
        <v>0</v>
      </c>
      <c r="AM944" s="26">
        <f>F944*AE944</f>
        <v>0</v>
      </c>
      <c r="AN944" s="27" t="s">
        <v>1643</v>
      </c>
      <c r="AO944" s="27" t="s">
        <v>1656</v>
      </c>
      <c r="AP944" s="15" t="s">
        <v>1666</v>
      </c>
    </row>
    <row r="945" spans="1:42" x14ac:dyDescent="0.2">
      <c r="D945" s="28" t="s">
        <v>1243</v>
      </c>
      <c r="F945" s="29">
        <v>1</v>
      </c>
    </row>
    <row r="946" spans="1:42" x14ac:dyDescent="0.2">
      <c r="A946" s="23" t="s">
        <v>476</v>
      </c>
      <c r="B946" s="23" t="s">
        <v>1110</v>
      </c>
      <c r="C946" s="23" t="s">
        <v>1142</v>
      </c>
      <c r="D946" s="23" t="s">
        <v>1249</v>
      </c>
      <c r="E946" s="23" t="s">
        <v>1605</v>
      </c>
      <c r="F946" s="24">
        <v>1</v>
      </c>
      <c r="G946" s="24">
        <v>0</v>
      </c>
      <c r="H946" s="24">
        <f>ROUND(F946*AD946,2)</f>
        <v>0</v>
      </c>
      <c r="I946" s="24">
        <f>J946-H946</f>
        <v>0</v>
      </c>
      <c r="J946" s="24">
        <f>ROUND(F946*G946,2)</f>
        <v>0</v>
      </c>
      <c r="K946" s="24">
        <v>4.0000000000000001E-3</v>
      </c>
      <c r="L946" s="24">
        <f>F946*K946</f>
        <v>4.0000000000000001E-3</v>
      </c>
      <c r="M946" s="25" t="s">
        <v>7</v>
      </c>
      <c r="N946" s="24">
        <f>IF(M946="5",I946,0)</f>
        <v>0</v>
      </c>
      <c r="Y946" s="24">
        <f>IF(AC946=0,J946,0)</f>
        <v>0</v>
      </c>
      <c r="Z946" s="24">
        <f>IF(AC946=15,J946,0)</f>
        <v>0</v>
      </c>
      <c r="AA946" s="24">
        <f>IF(AC946=21,J946,0)</f>
        <v>0</v>
      </c>
      <c r="AC946" s="26">
        <v>21</v>
      </c>
      <c r="AD946" s="26">
        <f>G946*0.62904717853839</f>
        <v>0</v>
      </c>
      <c r="AE946" s="26">
        <f>G946*(1-0.62904717853839)</f>
        <v>0</v>
      </c>
      <c r="AL946" s="26">
        <f>F946*AD946</f>
        <v>0</v>
      </c>
      <c r="AM946" s="26">
        <f>F946*AE946</f>
        <v>0</v>
      </c>
      <c r="AN946" s="27" t="s">
        <v>1643</v>
      </c>
      <c r="AO946" s="27" t="s">
        <v>1656</v>
      </c>
      <c r="AP946" s="15" t="s">
        <v>1666</v>
      </c>
    </row>
    <row r="947" spans="1:42" x14ac:dyDescent="0.2">
      <c r="D947" s="28" t="s">
        <v>1243</v>
      </c>
      <c r="F947" s="29">
        <v>1</v>
      </c>
    </row>
    <row r="948" spans="1:42" x14ac:dyDescent="0.2">
      <c r="A948" s="30" t="s">
        <v>477</v>
      </c>
      <c r="B948" s="30" t="s">
        <v>1110</v>
      </c>
      <c r="C948" s="30" t="s">
        <v>1143</v>
      </c>
      <c r="D948" s="30" t="s">
        <v>1678</v>
      </c>
      <c r="E948" s="30" t="s">
        <v>1604</v>
      </c>
      <c r="F948" s="31">
        <v>1</v>
      </c>
      <c r="G948" s="31">
        <v>0</v>
      </c>
      <c r="H948" s="31">
        <f>ROUND(F948*AD948,2)</f>
        <v>0</v>
      </c>
      <c r="I948" s="31">
        <f>J948-H948</f>
        <v>0</v>
      </c>
      <c r="J948" s="31">
        <f>ROUND(F948*G948,2)</f>
        <v>0</v>
      </c>
      <c r="K948" s="31">
        <v>1E-3</v>
      </c>
      <c r="L948" s="31">
        <f>F948*K948</f>
        <v>1E-3</v>
      </c>
      <c r="M948" s="32" t="s">
        <v>1623</v>
      </c>
      <c r="N948" s="31">
        <f>IF(M948="5",I948,0)</f>
        <v>0</v>
      </c>
      <c r="Y948" s="31">
        <f>IF(AC948=0,J948,0)</f>
        <v>0</v>
      </c>
      <c r="Z948" s="31">
        <f>IF(AC948=15,J948,0)</f>
        <v>0</v>
      </c>
      <c r="AA948" s="31">
        <f>IF(AC948=21,J948,0)</f>
        <v>0</v>
      </c>
      <c r="AC948" s="26">
        <v>21</v>
      </c>
      <c r="AD948" s="26">
        <f>G948*1</f>
        <v>0</v>
      </c>
      <c r="AE948" s="26">
        <f>G948*(1-1)</f>
        <v>0</v>
      </c>
      <c r="AL948" s="26">
        <f>F948*AD948</f>
        <v>0</v>
      </c>
      <c r="AM948" s="26">
        <f>F948*AE948</f>
        <v>0</v>
      </c>
      <c r="AN948" s="27" t="s">
        <v>1643</v>
      </c>
      <c r="AO948" s="27" t="s">
        <v>1656</v>
      </c>
      <c r="AP948" s="15" t="s">
        <v>1666</v>
      </c>
    </row>
    <row r="949" spans="1:42" x14ac:dyDescent="0.2">
      <c r="D949" s="28" t="s">
        <v>1243</v>
      </c>
      <c r="F949" s="29">
        <v>1</v>
      </c>
    </row>
    <row r="950" spans="1:42" x14ac:dyDescent="0.2">
      <c r="A950" s="30" t="s">
        <v>478</v>
      </c>
      <c r="B950" s="30" t="s">
        <v>1110</v>
      </c>
      <c r="C950" s="30" t="s">
        <v>1144</v>
      </c>
      <c r="D950" s="39" t="s">
        <v>1694</v>
      </c>
      <c r="E950" s="30" t="s">
        <v>1604</v>
      </c>
      <c r="F950" s="31">
        <v>1</v>
      </c>
      <c r="G950" s="31">
        <v>0</v>
      </c>
      <c r="H950" s="31">
        <f>ROUND(F950*AD950,2)</f>
        <v>0</v>
      </c>
      <c r="I950" s="31">
        <f>J950-H950</f>
        <v>0</v>
      </c>
      <c r="J950" s="31">
        <f>ROUND(F950*G950,2)</f>
        <v>0</v>
      </c>
      <c r="K950" s="31">
        <v>1.4500000000000001E-2</v>
      </c>
      <c r="L950" s="31">
        <f>F950*K950</f>
        <v>1.4500000000000001E-2</v>
      </c>
      <c r="M950" s="32" t="s">
        <v>1623</v>
      </c>
      <c r="N950" s="31">
        <f>IF(M950="5",I950,0)</f>
        <v>0</v>
      </c>
      <c r="Y950" s="31">
        <f>IF(AC950=0,J950,0)</f>
        <v>0</v>
      </c>
      <c r="Z950" s="31">
        <f>IF(AC950=15,J950,0)</f>
        <v>0</v>
      </c>
      <c r="AA950" s="31">
        <f>IF(AC950=21,J950,0)</f>
        <v>0</v>
      </c>
      <c r="AC950" s="26">
        <v>21</v>
      </c>
      <c r="AD950" s="26">
        <f>G950*1</f>
        <v>0</v>
      </c>
      <c r="AE950" s="26">
        <f>G950*(1-1)</f>
        <v>0</v>
      </c>
      <c r="AL950" s="26">
        <f>F950*AD950</f>
        <v>0</v>
      </c>
      <c r="AM950" s="26">
        <f>F950*AE950</f>
        <v>0</v>
      </c>
      <c r="AN950" s="27" t="s">
        <v>1643</v>
      </c>
      <c r="AO950" s="27" t="s">
        <v>1656</v>
      </c>
      <c r="AP950" s="15" t="s">
        <v>1666</v>
      </c>
    </row>
    <row r="951" spans="1:42" x14ac:dyDescent="0.2">
      <c r="D951" s="28" t="s">
        <v>1243</v>
      </c>
      <c r="F951" s="29">
        <v>1</v>
      </c>
    </row>
    <row r="952" spans="1:42" x14ac:dyDescent="0.2">
      <c r="A952" s="23" t="s">
        <v>479</v>
      </c>
      <c r="B952" s="23" t="s">
        <v>1110</v>
      </c>
      <c r="C952" s="23" t="s">
        <v>1145</v>
      </c>
      <c r="D952" s="23" t="s">
        <v>1250</v>
      </c>
      <c r="E952" s="23" t="s">
        <v>1605</v>
      </c>
      <c r="F952" s="24">
        <v>1</v>
      </c>
      <c r="G952" s="24">
        <v>0</v>
      </c>
      <c r="H952" s="24">
        <f>ROUND(F952*AD952,2)</f>
        <v>0</v>
      </c>
      <c r="I952" s="24">
        <f>J952-H952</f>
        <v>0</v>
      </c>
      <c r="J952" s="24">
        <f>ROUND(F952*G952,2)</f>
        <v>0</v>
      </c>
      <c r="K952" s="24">
        <v>1.7000000000000001E-4</v>
      </c>
      <c r="L952" s="24">
        <f>F952*K952</f>
        <v>1.7000000000000001E-4</v>
      </c>
      <c r="M952" s="25" t="s">
        <v>7</v>
      </c>
      <c r="N952" s="24">
        <f>IF(M952="5",I952,0)</f>
        <v>0</v>
      </c>
      <c r="Y952" s="24">
        <f>IF(AC952=0,J952,0)</f>
        <v>0</v>
      </c>
      <c r="Z952" s="24">
        <f>IF(AC952=15,J952,0)</f>
        <v>0</v>
      </c>
      <c r="AA952" s="24">
        <f>IF(AC952=21,J952,0)</f>
        <v>0</v>
      </c>
      <c r="AC952" s="26">
        <v>21</v>
      </c>
      <c r="AD952" s="26">
        <f>G952*0.503959731543624</f>
        <v>0</v>
      </c>
      <c r="AE952" s="26">
        <f>G952*(1-0.503959731543624)</f>
        <v>0</v>
      </c>
      <c r="AL952" s="26">
        <f>F952*AD952</f>
        <v>0</v>
      </c>
      <c r="AM952" s="26">
        <f>F952*AE952</f>
        <v>0</v>
      </c>
      <c r="AN952" s="27" t="s">
        <v>1643</v>
      </c>
      <c r="AO952" s="27" t="s">
        <v>1656</v>
      </c>
      <c r="AP952" s="15" t="s">
        <v>1666</v>
      </c>
    </row>
    <row r="953" spans="1:42" x14ac:dyDescent="0.2">
      <c r="D953" s="28" t="s">
        <v>1243</v>
      </c>
      <c r="F953" s="29">
        <v>1</v>
      </c>
    </row>
    <row r="954" spans="1:42" x14ac:dyDescent="0.2">
      <c r="A954" s="23" t="s">
        <v>480</v>
      </c>
      <c r="B954" s="23" t="s">
        <v>1110</v>
      </c>
      <c r="C954" s="23" t="s">
        <v>1146</v>
      </c>
      <c r="D954" s="40" t="s">
        <v>1695</v>
      </c>
      <c r="E954" s="23" t="s">
        <v>1601</v>
      </c>
      <c r="F954" s="24">
        <v>0.85</v>
      </c>
      <c r="G954" s="24">
        <v>0</v>
      </c>
      <c r="H954" s="24">
        <f>ROUND(F954*AD954,2)</f>
        <v>0</v>
      </c>
      <c r="I954" s="24">
        <f>J954-H954</f>
        <v>0</v>
      </c>
      <c r="J954" s="24">
        <f>ROUND(F954*G954,2)</f>
        <v>0</v>
      </c>
      <c r="K954" s="24">
        <v>8.9999999999999993E-3</v>
      </c>
      <c r="L954" s="24">
        <f>F954*K954</f>
        <v>7.6499999999999988E-3</v>
      </c>
      <c r="M954" s="25" t="s">
        <v>7</v>
      </c>
      <c r="N954" s="24">
        <f>IF(M954="5",I954,0)</f>
        <v>0</v>
      </c>
      <c r="Y954" s="24">
        <f>IF(AC954=0,J954,0)</f>
        <v>0</v>
      </c>
      <c r="Z954" s="24">
        <f>IF(AC954=15,J954,0)</f>
        <v>0</v>
      </c>
      <c r="AA954" s="24">
        <f>IF(AC954=21,J954,0)</f>
        <v>0</v>
      </c>
      <c r="AC954" s="26">
        <v>21</v>
      </c>
      <c r="AD954" s="26">
        <f>G954*1</f>
        <v>0</v>
      </c>
      <c r="AE954" s="26">
        <f>G954*(1-1)</f>
        <v>0</v>
      </c>
      <c r="AL954" s="26">
        <f>F954*AD954</f>
        <v>0</v>
      </c>
      <c r="AM954" s="26">
        <f>F954*AE954</f>
        <v>0</v>
      </c>
      <c r="AN954" s="27" t="s">
        <v>1643</v>
      </c>
      <c r="AO954" s="27" t="s">
        <v>1656</v>
      </c>
      <c r="AP954" s="15" t="s">
        <v>1666</v>
      </c>
    </row>
    <row r="955" spans="1:42" x14ac:dyDescent="0.2">
      <c r="D955" s="28" t="s">
        <v>1448</v>
      </c>
      <c r="F955" s="29">
        <v>0.85</v>
      </c>
    </row>
    <row r="956" spans="1:42" x14ac:dyDescent="0.2">
      <c r="A956" s="23" t="s">
        <v>481</v>
      </c>
      <c r="B956" s="23" t="s">
        <v>1110</v>
      </c>
      <c r="C956" s="23" t="s">
        <v>1147</v>
      </c>
      <c r="D956" s="23" t="s">
        <v>1679</v>
      </c>
      <c r="E956" s="23" t="s">
        <v>1604</v>
      </c>
      <c r="F956" s="24">
        <v>1</v>
      </c>
      <c r="G956" s="24">
        <v>0</v>
      </c>
      <c r="H956" s="24">
        <f>ROUND(F956*AD956,2)</f>
        <v>0</v>
      </c>
      <c r="I956" s="24">
        <f>J956-H956</f>
        <v>0</v>
      </c>
      <c r="J956" s="24">
        <f>ROUND(F956*G956,2)</f>
        <v>0</v>
      </c>
      <c r="K956" s="24">
        <v>7.0000000000000001E-3</v>
      </c>
      <c r="L956" s="24">
        <f>F956*K956</f>
        <v>7.0000000000000001E-3</v>
      </c>
      <c r="M956" s="25" t="s">
        <v>7</v>
      </c>
      <c r="N956" s="24">
        <f>IF(M956="5",I956,0)</f>
        <v>0</v>
      </c>
      <c r="Y956" s="24">
        <f>IF(AC956=0,J956,0)</f>
        <v>0</v>
      </c>
      <c r="Z956" s="24">
        <f>IF(AC956=15,J956,0)</f>
        <v>0</v>
      </c>
      <c r="AA956" s="24">
        <f>IF(AC956=21,J956,0)</f>
        <v>0</v>
      </c>
      <c r="AC956" s="26">
        <v>21</v>
      </c>
      <c r="AD956" s="26">
        <f>G956*1</f>
        <v>0</v>
      </c>
      <c r="AE956" s="26">
        <f>G956*(1-1)</f>
        <v>0</v>
      </c>
      <c r="AL956" s="26">
        <f>F956*AD956</f>
        <v>0</v>
      </c>
      <c r="AM956" s="26">
        <f>F956*AE956</f>
        <v>0</v>
      </c>
      <c r="AN956" s="27" t="s">
        <v>1643</v>
      </c>
      <c r="AO956" s="27" t="s">
        <v>1656</v>
      </c>
      <c r="AP956" s="15" t="s">
        <v>1666</v>
      </c>
    </row>
    <row r="957" spans="1:42" x14ac:dyDescent="0.2">
      <c r="D957" s="28" t="s">
        <v>1243</v>
      </c>
      <c r="F957" s="29">
        <v>1</v>
      </c>
    </row>
    <row r="958" spans="1:42" x14ac:dyDescent="0.2">
      <c r="A958" s="23" t="s">
        <v>482</v>
      </c>
      <c r="B958" s="23" t="s">
        <v>1110</v>
      </c>
      <c r="C958" s="23" t="s">
        <v>1148</v>
      </c>
      <c r="D958" s="40" t="s">
        <v>1696</v>
      </c>
      <c r="E958" s="23" t="s">
        <v>1604</v>
      </c>
      <c r="F958" s="24">
        <v>1</v>
      </c>
      <c r="G958" s="24">
        <v>0</v>
      </c>
      <c r="H958" s="24">
        <f>ROUND(F958*AD958,2)</f>
        <v>0</v>
      </c>
      <c r="I958" s="24">
        <f>J958-H958</f>
        <v>0</v>
      </c>
      <c r="J958" s="24">
        <f>ROUND(F958*G958,2)</f>
        <v>0</v>
      </c>
      <c r="K958" s="24">
        <v>2.7999999999999998E-4</v>
      </c>
      <c r="L958" s="24">
        <f>F958*K958</f>
        <v>2.7999999999999998E-4</v>
      </c>
      <c r="M958" s="25" t="s">
        <v>7</v>
      </c>
      <c r="N958" s="24">
        <f>IF(M958="5",I958,0)</f>
        <v>0</v>
      </c>
      <c r="Y958" s="24">
        <f>IF(AC958=0,J958,0)</f>
        <v>0</v>
      </c>
      <c r="Z958" s="24">
        <f>IF(AC958=15,J958,0)</f>
        <v>0</v>
      </c>
      <c r="AA958" s="24">
        <f>IF(AC958=21,J958,0)</f>
        <v>0</v>
      </c>
      <c r="AC958" s="26">
        <v>21</v>
      </c>
      <c r="AD958" s="26">
        <f>G958*1</f>
        <v>0</v>
      </c>
      <c r="AE958" s="26">
        <f>G958*(1-1)</f>
        <v>0</v>
      </c>
      <c r="AL958" s="26">
        <f>F958*AD958</f>
        <v>0</v>
      </c>
      <c r="AM958" s="26">
        <f>F958*AE958</f>
        <v>0</v>
      </c>
      <c r="AN958" s="27" t="s">
        <v>1643</v>
      </c>
      <c r="AO958" s="27" t="s">
        <v>1656</v>
      </c>
      <c r="AP958" s="15" t="s">
        <v>1666</v>
      </c>
    </row>
    <row r="959" spans="1:42" x14ac:dyDescent="0.2">
      <c r="D959" s="28" t="s">
        <v>1243</v>
      </c>
      <c r="F959" s="29">
        <v>1</v>
      </c>
    </row>
    <row r="960" spans="1:42" x14ac:dyDescent="0.2">
      <c r="A960" s="23" t="s">
        <v>483</v>
      </c>
      <c r="B960" s="23" t="s">
        <v>1110</v>
      </c>
      <c r="C960" s="23" t="s">
        <v>1149</v>
      </c>
      <c r="D960" s="40" t="s">
        <v>1697</v>
      </c>
      <c r="E960" s="23" t="s">
        <v>1604</v>
      </c>
      <c r="F960" s="24">
        <v>1</v>
      </c>
      <c r="G960" s="24">
        <v>0</v>
      </c>
      <c r="H960" s="24">
        <f>ROUND(F960*AD960,2)</f>
        <v>0</v>
      </c>
      <c r="I960" s="24">
        <f>J960-H960</f>
        <v>0</v>
      </c>
      <c r="J960" s="24">
        <f>ROUND(F960*G960,2)</f>
        <v>0</v>
      </c>
      <c r="K960" s="24">
        <v>1.1000000000000001E-3</v>
      </c>
      <c r="L960" s="24">
        <f>F960*K960</f>
        <v>1.1000000000000001E-3</v>
      </c>
      <c r="M960" s="25" t="s">
        <v>7</v>
      </c>
      <c r="N960" s="24">
        <f>IF(M960="5",I960,0)</f>
        <v>0</v>
      </c>
      <c r="Y960" s="24">
        <f>IF(AC960=0,J960,0)</f>
        <v>0</v>
      </c>
      <c r="Z960" s="24">
        <f>IF(AC960=15,J960,0)</f>
        <v>0</v>
      </c>
      <c r="AA960" s="24">
        <f>IF(AC960=21,J960,0)</f>
        <v>0</v>
      </c>
      <c r="AC960" s="26">
        <v>21</v>
      </c>
      <c r="AD960" s="26">
        <f>G960*1</f>
        <v>0</v>
      </c>
      <c r="AE960" s="26">
        <f>G960*(1-1)</f>
        <v>0</v>
      </c>
      <c r="AL960" s="26">
        <f>F960*AD960</f>
        <v>0</v>
      </c>
      <c r="AM960" s="26">
        <f>F960*AE960</f>
        <v>0</v>
      </c>
      <c r="AN960" s="27" t="s">
        <v>1643</v>
      </c>
      <c r="AO960" s="27" t="s">
        <v>1656</v>
      </c>
      <c r="AP960" s="15" t="s">
        <v>1666</v>
      </c>
    </row>
    <row r="961" spans="1:42" x14ac:dyDescent="0.2">
      <c r="D961" s="28" t="s">
        <v>1243</v>
      </c>
      <c r="F961" s="29">
        <v>1</v>
      </c>
    </row>
    <row r="962" spans="1:42" x14ac:dyDescent="0.2">
      <c r="A962" s="23" t="s">
        <v>484</v>
      </c>
      <c r="B962" s="23" t="s">
        <v>1110</v>
      </c>
      <c r="C962" s="23" t="s">
        <v>1150</v>
      </c>
      <c r="D962" s="23" t="s">
        <v>1252</v>
      </c>
      <c r="E962" s="23" t="s">
        <v>1604</v>
      </c>
      <c r="F962" s="24">
        <v>1</v>
      </c>
      <c r="G962" s="24">
        <v>0</v>
      </c>
      <c r="H962" s="24">
        <f>ROUND(F962*AD962,2)</f>
        <v>0</v>
      </c>
      <c r="I962" s="24">
        <f>J962-H962</f>
        <v>0</v>
      </c>
      <c r="J962" s="24">
        <f>ROUND(F962*G962,2)</f>
        <v>0</v>
      </c>
      <c r="K962" s="24">
        <v>1.2999999999999999E-4</v>
      </c>
      <c r="L962" s="24">
        <f>F962*K962</f>
        <v>1.2999999999999999E-4</v>
      </c>
      <c r="M962" s="25" t="s">
        <v>7</v>
      </c>
      <c r="N962" s="24">
        <f>IF(M962="5",I962,0)</f>
        <v>0</v>
      </c>
      <c r="Y962" s="24">
        <f>IF(AC962=0,J962,0)</f>
        <v>0</v>
      </c>
      <c r="Z962" s="24">
        <f>IF(AC962=15,J962,0)</f>
        <v>0</v>
      </c>
      <c r="AA962" s="24">
        <f>IF(AC962=21,J962,0)</f>
        <v>0</v>
      </c>
      <c r="AC962" s="26">
        <v>21</v>
      </c>
      <c r="AD962" s="26">
        <f>G962*0.234411764705882</f>
        <v>0</v>
      </c>
      <c r="AE962" s="26">
        <f>G962*(1-0.234411764705882)</f>
        <v>0</v>
      </c>
      <c r="AL962" s="26">
        <f>F962*AD962</f>
        <v>0</v>
      </c>
      <c r="AM962" s="26">
        <f>F962*AE962</f>
        <v>0</v>
      </c>
      <c r="AN962" s="27" t="s">
        <v>1643</v>
      </c>
      <c r="AO962" s="27" t="s">
        <v>1656</v>
      </c>
      <c r="AP962" s="15" t="s">
        <v>1666</v>
      </c>
    </row>
    <row r="963" spans="1:42" x14ac:dyDescent="0.2">
      <c r="D963" s="28" t="s">
        <v>1243</v>
      </c>
      <c r="F963" s="29">
        <v>1</v>
      </c>
    </row>
    <row r="964" spans="1:42" x14ac:dyDescent="0.2">
      <c r="A964" s="23" t="s">
        <v>485</v>
      </c>
      <c r="B964" s="23" t="s">
        <v>1110</v>
      </c>
      <c r="C964" s="23" t="s">
        <v>1151</v>
      </c>
      <c r="D964" s="40" t="s">
        <v>1698</v>
      </c>
      <c r="E964" s="23" t="s">
        <v>1604</v>
      </c>
      <c r="F964" s="24">
        <v>1</v>
      </c>
      <c r="G964" s="24">
        <v>0</v>
      </c>
      <c r="H964" s="24">
        <f>ROUND(F964*AD964,2)</f>
        <v>0</v>
      </c>
      <c r="I964" s="24">
        <f>J964-H964</f>
        <v>0</v>
      </c>
      <c r="J964" s="24">
        <f>ROUND(F964*G964,2)</f>
        <v>0</v>
      </c>
      <c r="K964" s="24">
        <v>6.9999999999999999E-4</v>
      </c>
      <c r="L964" s="24">
        <f>F964*K964</f>
        <v>6.9999999999999999E-4</v>
      </c>
      <c r="M964" s="25" t="s">
        <v>7</v>
      </c>
      <c r="N964" s="24">
        <f>IF(M964="5",I964,0)</f>
        <v>0</v>
      </c>
      <c r="Y964" s="24">
        <f>IF(AC964=0,J964,0)</f>
        <v>0</v>
      </c>
      <c r="Z964" s="24">
        <f>IF(AC964=15,J964,0)</f>
        <v>0</v>
      </c>
      <c r="AA964" s="24">
        <f>IF(AC964=21,J964,0)</f>
        <v>0</v>
      </c>
      <c r="AC964" s="26">
        <v>21</v>
      </c>
      <c r="AD964" s="26">
        <f>G964*1</f>
        <v>0</v>
      </c>
      <c r="AE964" s="26">
        <f>G964*(1-1)</f>
        <v>0</v>
      </c>
      <c r="AL964" s="26">
        <f>F964*AD964</f>
        <v>0</v>
      </c>
      <c r="AM964" s="26">
        <f>F964*AE964</f>
        <v>0</v>
      </c>
      <c r="AN964" s="27" t="s">
        <v>1643</v>
      </c>
      <c r="AO964" s="27" t="s">
        <v>1656</v>
      </c>
      <c r="AP964" s="15" t="s">
        <v>1666</v>
      </c>
    </row>
    <row r="965" spans="1:42" x14ac:dyDescent="0.2">
      <c r="D965" s="28" t="s">
        <v>1243</v>
      </c>
      <c r="F965" s="29">
        <v>1</v>
      </c>
    </row>
    <row r="966" spans="1:42" x14ac:dyDescent="0.2">
      <c r="A966" s="23" t="s">
        <v>486</v>
      </c>
      <c r="B966" s="23" t="s">
        <v>1110</v>
      </c>
      <c r="C966" s="23" t="s">
        <v>1152</v>
      </c>
      <c r="D966" s="23" t="s">
        <v>1253</v>
      </c>
      <c r="E966" s="23" t="s">
        <v>1602</v>
      </c>
      <c r="F966" s="24">
        <v>0.05</v>
      </c>
      <c r="G966" s="24">
        <v>0</v>
      </c>
      <c r="H966" s="24">
        <f>ROUND(F966*AD966,2)</f>
        <v>0</v>
      </c>
      <c r="I966" s="24">
        <f>J966-H966</f>
        <v>0</v>
      </c>
      <c r="J966" s="24">
        <f>ROUND(F966*G966,2)</f>
        <v>0</v>
      </c>
      <c r="K966" s="24">
        <v>0</v>
      </c>
      <c r="L966" s="24">
        <f>F966*K966</f>
        <v>0</v>
      </c>
      <c r="M966" s="25" t="s">
        <v>10</v>
      </c>
      <c r="N966" s="24">
        <f>IF(M966="5",I966,0)</f>
        <v>0</v>
      </c>
      <c r="Y966" s="24">
        <f>IF(AC966=0,J966,0)</f>
        <v>0</v>
      </c>
      <c r="Z966" s="24">
        <f>IF(AC966=15,J966,0)</f>
        <v>0</v>
      </c>
      <c r="AA966" s="24">
        <f>IF(AC966=21,J966,0)</f>
        <v>0</v>
      </c>
      <c r="AC966" s="26">
        <v>21</v>
      </c>
      <c r="AD966" s="26">
        <f>G966*0</f>
        <v>0</v>
      </c>
      <c r="AE966" s="26">
        <f>G966*(1-0)</f>
        <v>0</v>
      </c>
      <c r="AL966" s="26">
        <f>F966*AD966</f>
        <v>0</v>
      </c>
      <c r="AM966" s="26">
        <f>F966*AE966</f>
        <v>0</v>
      </c>
      <c r="AN966" s="27" t="s">
        <v>1643</v>
      </c>
      <c r="AO966" s="27" t="s">
        <v>1656</v>
      </c>
      <c r="AP966" s="15" t="s">
        <v>1666</v>
      </c>
    </row>
    <row r="967" spans="1:42" x14ac:dyDescent="0.2">
      <c r="D967" s="28" t="s">
        <v>1449</v>
      </c>
      <c r="F967" s="29">
        <v>0.05</v>
      </c>
    </row>
    <row r="968" spans="1:42" x14ac:dyDescent="0.2">
      <c r="A968" s="20"/>
      <c r="B968" s="21" t="s">
        <v>1110</v>
      </c>
      <c r="C968" s="21" t="s">
        <v>755</v>
      </c>
      <c r="D968" s="42" t="s">
        <v>1255</v>
      </c>
      <c r="E968" s="43"/>
      <c r="F968" s="43"/>
      <c r="G968" s="43"/>
      <c r="H968" s="22">
        <f>SUM(H969:H975)</f>
        <v>0</v>
      </c>
      <c r="I968" s="22">
        <f>SUM(I969:I975)</f>
        <v>0</v>
      </c>
      <c r="J968" s="22">
        <f>H968+I968</f>
        <v>0</v>
      </c>
      <c r="K968" s="15"/>
      <c r="L968" s="22">
        <f>SUM(L969:L975)</f>
        <v>4.7728400000000004E-2</v>
      </c>
      <c r="O968" s="22">
        <f>IF(P968="PR",J968,SUM(N969:N975))</f>
        <v>0</v>
      </c>
      <c r="P968" s="15" t="s">
        <v>1627</v>
      </c>
      <c r="Q968" s="22">
        <f>IF(P968="HS",H968,0)</f>
        <v>0</v>
      </c>
      <c r="R968" s="22">
        <f>IF(P968="HS",I968-O968,0)</f>
        <v>0</v>
      </c>
      <c r="S968" s="22">
        <f>IF(P968="PS",H968,0)</f>
        <v>0</v>
      </c>
      <c r="T968" s="22">
        <f>IF(P968="PS",I968-O968,0)</f>
        <v>0</v>
      </c>
      <c r="U968" s="22">
        <f>IF(P968="MP",H968,0)</f>
        <v>0</v>
      </c>
      <c r="V968" s="22">
        <f>IF(P968="MP",I968-O968,0)</f>
        <v>0</v>
      </c>
      <c r="W968" s="22">
        <f>IF(P968="OM",H968,0)</f>
        <v>0</v>
      </c>
      <c r="X968" s="15" t="s">
        <v>1110</v>
      </c>
      <c r="AH968" s="22">
        <f>SUM(Y969:Y975)</f>
        <v>0</v>
      </c>
      <c r="AI968" s="22">
        <f>SUM(Z969:Z975)</f>
        <v>0</v>
      </c>
      <c r="AJ968" s="22">
        <f>SUM(AA969:AA975)</f>
        <v>0</v>
      </c>
    </row>
    <row r="969" spans="1:42" x14ac:dyDescent="0.2">
      <c r="A969" s="23" t="s">
        <v>487</v>
      </c>
      <c r="B969" s="23" t="s">
        <v>1110</v>
      </c>
      <c r="C969" s="23" t="s">
        <v>1153</v>
      </c>
      <c r="D969" s="40" t="s">
        <v>1699</v>
      </c>
      <c r="E969" s="23" t="s">
        <v>1600</v>
      </c>
      <c r="F969" s="24">
        <v>2.2599999999999998</v>
      </c>
      <c r="G969" s="24">
        <v>0</v>
      </c>
      <c r="H969" s="24">
        <f>ROUND(F969*AD969,2)</f>
        <v>0</v>
      </c>
      <c r="I969" s="24">
        <f>J969-H969</f>
        <v>0</v>
      </c>
      <c r="J969" s="24">
        <f>ROUND(F969*G969,2)</f>
        <v>0</v>
      </c>
      <c r="K969" s="24">
        <v>3.5400000000000002E-3</v>
      </c>
      <c r="L969" s="24">
        <f>F969*K969</f>
        <v>8.0003999999999995E-3</v>
      </c>
      <c r="M969" s="25" t="s">
        <v>7</v>
      </c>
      <c r="N969" s="24">
        <f>IF(M969="5",I969,0)</f>
        <v>0</v>
      </c>
      <c r="Y969" s="24">
        <f>IF(AC969=0,J969,0)</f>
        <v>0</v>
      </c>
      <c r="Z969" s="24">
        <f>IF(AC969=15,J969,0)</f>
        <v>0</v>
      </c>
      <c r="AA969" s="24">
        <f>IF(AC969=21,J969,0)</f>
        <v>0</v>
      </c>
      <c r="AC969" s="26">
        <v>21</v>
      </c>
      <c r="AD969" s="26">
        <f>G969*0.372054263565891</f>
        <v>0</v>
      </c>
      <c r="AE969" s="26">
        <f>G969*(1-0.372054263565891)</f>
        <v>0</v>
      </c>
      <c r="AL969" s="26">
        <f>F969*AD969</f>
        <v>0</v>
      </c>
      <c r="AM969" s="26">
        <f>F969*AE969</f>
        <v>0</v>
      </c>
      <c r="AN969" s="27" t="s">
        <v>1644</v>
      </c>
      <c r="AO969" s="27" t="s">
        <v>1657</v>
      </c>
      <c r="AP969" s="15" t="s">
        <v>1666</v>
      </c>
    </row>
    <row r="970" spans="1:42" x14ac:dyDescent="0.2">
      <c r="D970" s="28" t="s">
        <v>1450</v>
      </c>
      <c r="F970" s="29">
        <v>2.2599999999999998</v>
      </c>
    </row>
    <row r="971" spans="1:42" x14ac:dyDescent="0.2">
      <c r="A971" s="23" t="s">
        <v>488</v>
      </c>
      <c r="B971" s="23" t="s">
        <v>1110</v>
      </c>
      <c r="C971" s="23" t="s">
        <v>1154</v>
      </c>
      <c r="D971" s="23" t="s">
        <v>1256</v>
      </c>
      <c r="E971" s="23" t="s">
        <v>1600</v>
      </c>
      <c r="F971" s="24">
        <v>2.2599999999999998</v>
      </c>
      <c r="G971" s="24">
        <v>0</v>
      </c>
      <c r="H971" s="24">
        <f>ROUND(F971*AD971,2)</f>
        <v>0</v>
      </c>
      <c r="I971" s="24">
        <f>J971-H971</f>
        <v>0</v>
      </c>
      <c r="J971" s="24">
        <f>ROUND(F971*G971,2)</f>
        <v>0</v>
      </c>
      <c r="K971" s="24">
        <v>8.0000000000000004E-4</v>
      </c>
      <c r="L971" s="24">
        <f>F971*K971</f>
        <v>1.8079999999999999E-3</v>
      </c>
      <c r="M971" s="25" t="s">
        <v>7</v>
      </c>
      <c r="N971" s="24">
        <f>IF(M971="5",I971,0)</f>
        <v>0</v>
      </c>
      <c r="Y971" s="24">
        <f>IF(AC971=0,J971,0)</f>
        <v>0</v>
      </c>
      <c r="Z971" s="24">
        <f>IF(AC971=15,J971,0)</f>
        <v>0</v>
      </c>
      <c r="AA971" s="24">
        <f>IF(AC971=21,J971,0)</f>
        <v>0</v>
      </c>
      <c r="AC971" s="26">
        <v>21</v>
      </c>
      <c r="AD971" s="26">
        <f>G971*1</f>
        <v>0</v>
      </c>
      <c r="AE971" s="26">
        <f>G971*(1-1)</f>
        <v>0</v>
      </c>
      <c r="AL971" s="26">
        <f>F971*AD971</f>
        <v>0</v>
      </c>
      <c r="AM971" s="26">
        <f>F971*AE971</f>
        <v>0</v>
      </c>
      <c r="AN971" s="27" t="s">
        <v>1644</v>
      </c>
      <c r="AO971" s="27" t="s">
        <v>1657</v>
      </c>
      <c r="AP971" s="15" t="s">
        <v>1666</v>
      </c>
    </row>
    <row r="972" spans="1:42" x14ac:dyDescent="0.2">
      <c r="D972" s="28" t="s">
        <v>1441</v>
      </c>
      <c r="F972" s="29">
        <v>2.2599999999999998</v>
      </c>
    </row>
    <row r="973" spans="1:42" x14ac:dyDescent="0.2">
      <c r="A973" s="30" t="s">
        <v>489</v>
      </c>
      <c r="B973" s="30" t="s">
        <v>1110</v>
      </c>
      <c r="C973" s="30" t="s">
        <v>1155</v>
      </c>
      <c r="D973" s="39" t="s">
        <v>1700</v>
      </c>
      <c r="E973" s="30" t="s">
        <v>1600</v>
      </c>
      <c r="F973" s="31">
        <v>2.37</v>
      </c>
      <c r="G973" s="31">
        <v>0</v>
      </c>
      <c r="H973" s="31">
        <f>ROUND(F973*AD973,2)</f>
        <v>0</v>
      </c>
      <c r="I973" s="31">
        <f>J973-H973</f>
        <v>0</v>
      </c>
      <c r="J973" s="31">
        <f>ROUND(F973*G973,2)</f>
        <v>0</v>
      </c>
      <c r="K973" s="31">
        <v>1.6E-2</v>
      </c>
      <c r="L973" s="31">
        <f>F973*K973</f>
        <v>3.7920000000000002E-2</v>
      </c>
      <c r="M973" s="32" t="s">
        <v>1623</v>
      </c>
      <c r="N973" s="31">
        <f>IF(M973="5",I973,0)</f>
        <v>0</v>
      </c>
      <c r="Y973" s="31">
        <f>IF(AC973=0,J973,0)</f>
        <v>0</v>
      </c>
      <c r="Z973" s="31">
        <f>IF(AC973=15,J973,0)</f>
        <v>0</v>
      </c>
      <c r="AA973" s="31">
        <f>IF(AC973=21,J973,0)</f>
        <v>0</v>
      </c>
      <c r="AC973" s="26">
        <v>21</v>
      </c>
      <c r="AD973" s="26">
        <f>G973*1</f>
        <v>0</v>
      </c>
      <c r="AE973" s="26">
        <f>G973*(1-1)</f>
        <v>0</v>
      </c>
      <c r="AL973" s="26">
        <f>F973*AD973</f>
        <v>0</v>
      </c>
      <c r="AM973" s="26">
        <f>F973*AE973</f>
        <v>0</v>
      </c>
      <c r="AN973" s="27" t="s">
        <v>1644</v>
      </c>
      <c r="AO973" s="27" t="s">
        <v>1657</v>
      </c>
      <c r="AP973" s="15" t="s">
        <v>1666</v>
      </c>
    </row>
    <row r="974" spans="1:42" x14ac:dyDescent="0.2">
      <c r="D974" s="28" t="s">
        <v>1451</v>
      </c>
      <c r="F974" s="29">
        <v>2.37</v>
      </c>
    </row>
    <row r="975" spans="1:42" x14ac:dyDescent="0.2">
      <c r="A975" s="23" t="s">
        <v>490</v>
      </c>
      <c r="B975" s="23" t="s">
        <v>1110</v>
      </c>
      <c r="C975" s="23" t="s">
        <v>1156</v>
      </c>
      <c r="D975" s="23" t="s">
        <v>1258</v>
      </c>
      <c r="E975" s="23" t="s">
        <v>1602</v>
      </c>
      <c r="F975" s="24">
        <v>0.05</v>
      </c>
      <c r="G975" s="24">
        <v>0</v>
      </c>
      <c r="H975" s="24">
        <f>ROUND(F975*AD975,2)</f>
        <v>0</v>
      </c>
      <c r="I975" s="24">
        <f>J975-H975</f>
        <v>0</v>
      </c>
      <c r="J975" s="24">
        <f>ROUND(F975*G975,2)</f>
        <v>0</v>
      </c>
      <c r="K975" s="24">
        <v>0</v>
      </c>
      <c r="L975" s="24">
        <f>F975*K975</f>
        <v>0</v>
      </c>
      <c r="M975" s="25" t="s">
        <v>10</v>
      </c>
      <c r="N975" s="24">
        <f>IF(M975="5",I975,0)</f>
        <v>0</v>
      </c>
      <c r="Y975" s="24">
        <f>IF(AC975=0,J975,0)</f>
        <v>0</v>
      </c>
      <c r="Z975" s="24">
        <f>IF(AC975=15,J975,0)</f>
        <v>0</v>
      </c>
      <c r="AA975" s="24">
        <f>IF(AC975=21,J975,0)</f>
        <v>0</v>
      </c>
      <c r="AC975" s="26">
        <v>21</v>
      </c>
      <c r="AD975" s="26">
        <f>G975*0</f>
        <v>0</v>
      </c>
      <c r="AE975" s="26">
        <f>G975*(1-0)</f>
        <v>0</v>
      </c>
      <c r="AL975" s="26">
        <f>F975*AD975</f>
        <v>0</v>
      </c>
      <c r="AM975" s="26">
        <f>F975*AE975</f>
        <v>0</v>
      </c>
      <c r="AN975" s="27" t="s">
        <v>1644</v>
      </c>
      <c r="AO975" s="27" t="s">
        <v>1657</v>
      </c>
      <c r="AP975" s="15" t="s">
        <v>1666</v>
      </c>
    </row>
    <row r="976" spans="1:42" x14ac:dyDescent="0.2">
      <c r="D976" s="28" t="s">
        <v>1452</v>
      </c>
      <c r="F976" s="29">
        <v>0.05</v>
      </c>
    </row>
    <row r="977" spans="1:42" x14ac:dyDescent="0.2">
      <c r="A977" s="20"/>
      <c r="B977" s="21" t="s">
        <v>1110</v>
      </c>
      <c r="C977" s="21" t="s">
        <v>764</v>
      </c>
      <c r="D977" s="42" t="s">
        <v>1260</v>
      </c>
      <c r="E977" s="43"/>
      <c r="F977" s="43"/>
      <c r="G977" s="43"/>
      <c r="H977" s="22">
        <f>SUM(H978:H999)</f>
        <v>0</v>
      </c>
      <c r="I977" s="22">
        <f>SUM(I978:I999)</f>
        <v>0</v>
      </c>
      <c r="J977" s="22">
        <f>H977+I977</f>
        <v>0</v>
      </c>
      <c r="K977" s="15"/>
      <c r="L977" s="22">
        <f>SUM(L978:L999)</f>
        <v>0.32216880000000003</v>
      </c>
      <c r="O977" s="22">
        <f>IF(P977="PR",J977,SUM(N978:N999))</f>
        <v>0</v>
      </c>
      <c r="P977" s="15" t="s">
        <v>1627</v>
      </c>
      <c r="Q977" s="22">
        <f>IF(P977="HS",H977,0)</f>
        <v>0</v>
      </c>
      <c r="R977" s="22">
        <f>IF(P977="HS",I977-O977,0)</f>
        <v>0</v>
      </c>
      <c r="S977" s="22">
        <f>IF(P977="PS",H977,0)</f>
        <v>0</v>
      </c>
      <c r="T977" s="22">
        <f>IF(P977="PS",I977-O977,0)</f>
        <v>0</v>
      </c>
      <c r="U977" s="22">
        <f>IF(P977="MP",H977,0)</f>
        <v>0</v>
      </c>
      <c r="V977" s="22">
        <f>IF(P977="MP",I977-O977,0)</f>
        <v>0</v>
      </c>
      <c r="W977" s="22">
        <f>IF(P977="OM",H977,0)</f>
        <v>0</v>
      </c>
      <c r="X977" s="15" t="s">
        <v>1110</v>
      </c>
      <c r="AH977" s="22">
        <f>SUM(Y978:Y999)</f>
        <v>0</v>
      </c>
      <c r="AI977" s="22">
        <f>SUM(Z978:Z999)</f>
        <v>0</v>
      </c>
      <c r="AJ977" s="22">
        <f>SUM(AA978:AA999)</f>
        <v>0</v>
      </c>
    </row>
    <row r="978" spans="1:42" x14ac:dyDescent="0.2">
      <c r="A978" s="23" t="s">
        <v>491</v>
      </c>
      <c r="B978" s="23" t="s">
        <v>1110</v>
      </c>
      <c r="C978" s="23" t="s">
        <v>1157</v>
      </c>
      <c r="D978" s="23" t="s">
        <v>1261</v>
      </c>
      <c r="E978" s="23" t="s">
        <v>1600</v>
      </c>
      <c r="F978" s="24">
        <v>15.29</v>
      </c>
      <c r="G978" s="24">
        <v>0</v>
      </c>
      <c r="H978" s="24">
        <f>ROUND(F978*AD978,2)</f>
        <v>0</v>
      </c>
      <c r="I978" s="24">
        <f>J978-H978</f>
        <v>0</v>
      </c>
      <c r="J978" s="24">
        <f>ROUND(F978*G978,2)</f>
        <v>0</v>
      </c>
      <c r="K978" s="24">
        <v>0</v>
      </c>
      <c r="L978" s="24">
        <f>F978*K978</f>
        <v>0</v>
      </c>
      <c r="M978" s="25" t="s">
        <v>7</v>
      </c>
      <c r="N978" s="24">
        <f>IF(M978="5",I978,0)</f>
        <v>0</v>
      </c>
      <c r="Y978" s="24">
        <f>IF(AC978=0,J978,0)</f>
        <v>0</v>
      </c>
      <c r="Z978" s="24">
        <f>IF(AC978=15,J978,0)</f>
        <v>0</v>
      </c>
      <c r="AA978" s="24">
        <f>IF(AC978=21,J978,0)</f>
        <v>0</v>
      </c>
      <c r="AC978" s="26">
        <v>21</v>
      </c>
      <c r="AD978" s="26">
        <f>G978*0.334494773519164</f>
        <v>0</v>
      </c>
      <c r="AE978" s="26">
        <f>G978*(1-0.334494773519164)</f>
        <v>0</v>
      </c>
      <c r="AL978" s="26">
        <f>F978*AD978</f>
        <v>0</v>
      </c>
      <c r="AM978" s="26">
        <f>F978*AE978</f>
        <v>0</v>
      </c>
      <c r="AN978" s="27" t="s">
        <v>1645</v>
      </c>
      <c r="AO978" s="27" t="s">
        <v>1658</v>
      </c>
      <c r="AP978" s="15" t="s">
        <v>1666</v>
      </c>
    </row>
    <row r="979" spans="1:42" x14ac:dyDescent="0.2">
      <c r="D979" s="28" t="s">
        <v>1453</v>
      </c>
      <c r="F979" s="29">
        <v>8.91</v>
      </c>
    </row>
    <row r="980" spans="1:42" x14ac:dyDescent="0.2">
      <c r="D980" s="28" t="s">
        <v>1454</v>
      </c>
      <c r="F980" s="29">
        <v>6.38</v>
      </c>
    </row>
    <row r="981" spans="1:42" x14ac:dyDescent="0.2">
      <c r="A981" s="23" t="s">
        <v>492</v>
      </c>
      <c r="B981" s="23" t="s">
        <v>1110</v>
      </c>
      <c r="C981" s="23" t="s">
        <v>1158</v>
      </c>
      <c r="D981" s="40" t="s">
        <v>1707</v>
      </c>
      <c r="E981" s="23" t="s">
        <v>1600</v>
      </c>
      <c r="F981" s="24">
        <v>15.29</v>
      </c>
      <c r="G981" s="24">
        <v>0</v>
      </c>
      <c r="H981" s="24">
        <f>ROUND(F981*AD981,2)</f>
        <v>0</v>
      </c>
      <c r="I981" s="24">
        <f>J981-H981</f>
        <v>0</v>
      </c>
      <c r="J981" s="24">
        <f>ROUND(F981*G981,2)</f>
        <v>0</v>
      </c>
      <c r="K981" s="24">
        <v>1.1E-4</v>
      </c>
      <c r="L981" s="24">
        <f>F981*K981</f>
        <v>1.6819000000000001E-3</v>
      </c>
      <c r="M981" s="25" t="s">
        <v>7</v>
      </c>
      <c r="N981" s="24">
        <f>IF(M981="5",I981,0)</f>
        <v>0</v>
      </c>
      <c r="Y981" s="24">
        <f>IF(AC981=0,J981,0)</f>
        <v>0</v>
      </c>
      <c r="Z981" s="24">
        <f>IF(AC981=15,J981,0)</f>
        <v>0</v>
      </c>
      <c r="AA981" s="24">
        <f>IF(AC981=21,J981,0)</f>
        <v>0</v>
      </c>
      <c r="AC981" s="26">
        <v>21</v>
      </c>
      <c r="AD981" s="26">
        <f>G981*0.75</f>
        <v>0</v>
      </c>
      <c r="AE981" s="26">
        <f>G981*(1-0.75)</f>
        <v>0</v>
      </c>
      <c r="AL981" s="26">
        <f>F981*AD981</f>
        <v>0</v>
      </c>
      <c r="AM981" s="26">
        <f>F981*AE981</f>
        <v>0</v>
      </c>
      <c r="AN981" s="27" t="s">
        <v>1645</v>
      </c>
      <c r="AO981" s="27" t="s">
        <v>1658</v>
      </c>
      <c r="AP981" s="15" t="s">
        <v>1666</v>
      </c>
    </row>
    <row r="982" spans="1:42" x14ac:dyDescent="0.2">
      <c r="D982" s="28" t="s">
        <v>1400</v>
      </c>
      <c r="F982" s="29">
        <v>15.29</v>
      </c>
    </row>
    <row r="983" spans="1:42" x14ac:dyDescent="0.2">
      <c r="A983" s="23" t="s">
        <v>493</v>
      </c>
      <c r="B983" s="23" t="s">
        <v>1110</v>
      </c>
      <c r="C983" s="23" t="s">
        <v>1159</v>
      </c>
      <c r="D983" s="40" t="s">
        <v>1702</v>
      </c>
      <c r="E983" s="23" t="s">
        <v>1600</v>
      </c>
      <c r="F983" s="24">
        <v>15.29</v>
      </c>
      <c r="G983" s="24">
        <v>0</v>
      </c>
      <c r="H983" s="24">
        <f>ROUND(F983*AD983,2)</f>
        <v>0</v>
      </c>
      <c r="I983" s="24">
        <f>J983-H983</f>
        <v>0</v>
      </c>
      <c r="J983" s="24">
        <f>ROUND(F983*G983,2)</f>
        <v>0</v>
      </c>
      <c r="K983" s="24">
        <v>3.5000000000000001E-3</v>
      </c>
      <c r="L983" s="24">
        <f>F983*K983</f>
        <v>5.3515E-2</v>
      </c>
      <c r="M983" s="25" t="s">
        <v>7</v>
      </c>
      <c r="N983" s="24">
        <f>IF(M983="5",I983,0)</f>
        <v>0</v>
      </c>
      <c r="Y983" s="24">
        <f>IF(AC983=0,J983,0)</f>
        <v>0</v>
      </c>
      <c r="Z983" s="24">
        <f>IF(AC983=15,J983,0)</f>
        <v>0</v>
      </c>
      <c r="AA983" s="24">
        <f>IF(AC983=21,J983,0)</f>
        <v>0</v>
      </c>
      <c r="AC983" s="26">
        <v>21</v>
      </c>
      <c r="AD983" s="26">
        <f>G983*0.315275310834813</f>
        <v>0</v>
      </c>
      <c r="AE983" s="26">
        <f>G983*(1-0.315275310834813)</f>
        <v>0</v>
      </c>
      <c r="AL983" s="26">
        <f>F983*AD983</f>
        <v>0</v>
      </c>
      <c r="AM983" s="26">
        <f>F983*AE983</f>
        <v>0</v>
      </c>
      <c r="AN983" s="27" t="s">
        <v>1645</v>
      </c>
      <c r="AO983" s="27" t="s">
        <v>1658</v>
      </c>
      <c r="AP983" s="15" t="s">
        <v>1666</v>
      </c>
    </row>
    <row r="984" spans="1:42" x14ac:dyDescent="0.2">
      <c r="D984" s="28" t="s">
        <v>1400</v>
      </c>
      <c r="F984" s="29">
        <v>15.29</v>
      </c>
    </row>
    <row r="985" spans="1:42" x14ac:dyDescent="0.2">
      <c r="A985" s="30" t="s">
        <v>494</v>
      </c>
      <c r="B985" s="30" t="s">
        <v>1110</v>
      </c>
      <c r="C985" s="30" t="s">
        <v>1160</v>
      </c>
      <c r="D985" s="39" t="s">
        <v>1703</v>
      </c>
      <c r="E985" s="30" t="s">
        <v>1600</v>
      </c>
      <c r="F985" s="31">
        <v>16.05</v>
      </c>
      <c r="G985" s="31">
        <v>0</v>
      </c>
      <c r="H985" s="31">
        <f>ROUND(F985*AD985,2)</f>
        <v>0</v>
      </c>
      <c r="I985" s="31">
        <f>J985-H985</f>
        <v>0</v>
      </c>
      <c r="J985" s="31">
        <f>ROUND(F985*G985,2)</f>
        <v>0</v>
      </c>
      <c r="K985" s="31">
        <v>1.6E-2</v>
      </c>
      <c r="L985" s="31">
        <f>F985*K985</f>
        <v>0.25680000000000003</v>
      </c>
      <c r="M985" s="32" t="s">
        <v>1623</v>
      </c>
      <c r="N985" s="31">
        <f>IF(M985="5",I985,0)</f>
        <v>0</v>
      </c>
      <c r="Y985" s="31">
        <f>IF(AC985=0,J985,0)</f>
        <v>0</v>
      </c>
      <c r="Z985" s="31">
        <f>IF(AC985=15,J985,0)</f>
        <v>0</v>
      </c>
      <c r="AA985" s="31">
        <f>IF(AC985=21,J985,0)</f>
        <v>0</v>
      </c>
      <c r="AC985" s="26">
        <v>21</v>
      </c>
      <c r="AD985" s="26">
        <f>G985*1</f>
        <v>0</v>
      </c>
      <c r="AE985" s="26">
        <f>G985*(1-1)</f>
        <v>0</v>
      </c>
      <c r="AL985" s="26">
        <f>F985*AD985</f>
        <v>0</v>
      </c>
      <c r="AM985" s="26">
        <f>F985*AE985</f>
        <v>0</v>
      </c>
      <c r="AN985" s="27" t="s">
        <v>1645</v>
      </c>
      <c r="AO985" s="27" t="s">
        <v>1658</v>
      </c>
      <c r="AP985" s="15" t="s">
        <v>1666</v>
      </c>
    </row>
    <row r="986" spans="1:42" x14ac:dyDescent="0.2">
      <c r="D986" s="28" t="s">
        <v>1455</v>
      </c>
      <c r="F986" s="29">
        <v>16.05</v>
      </c>
    </row>
    <row r="987" spans="1:42" x14ac:dyDescent="0.2">
      <c r="A987" s="23" t="s">
        <v>495</v>
      </c>
      <c r="B987" s="23" t="s">
        <v>1110</v>
      </c>
      <c r="C987" s="23" t="s">
        <v>1161</v>
      </c>
      <c r="D987" s="23" t="s">
        <v>1266</v>
      </c>
      <c r="E987" s="23" t="s">
        <v>1600</v>
      </c>
      <c r="F987" s="24">
        <v>15.29</v>
      </c>
      <c r="G987" s="24">
        <v>0</v>
      </c>
      <c r="H987" s="24">
        <f>ROUND(F987*AD987,2)</f>
        <v>0</v>
      </c>
      <c r="I987" s="24">
        <f>J987-H987</f>
        <v>0</v>
      </c>
      <c r="J987" s="24">
        <f>ROUND(F987*G987,2)</f>
        <v>0</v>
      </c>
      <c r="K987" s="24">
        <v>1.1E-4</v>
      </c>
      <c r="L987" s="24">
        <f>F987*K987</f>
        <v>1.6819000000000001E-3</v>
      </c>
      <c r="M987" s="25" t="s">
        <v>7</v>
      </c>
      <c r="N987" s="24">
        <f>IF(M987="5",I987,0)</f>
        <v>0</v>
      </c>
      <c r="Y987" s="24">
        <f>IF(AC987=0,J987,0)</f>
        <v>0</v>
      </c>
      <c r="Z987" s="24">
        <f>IF(AC987=15,J987,0)</f>
        <v>0</v>
      </c>
      <c r="AA987" s="24">
        <f>IF(AC987=21,J987,0)</f>
        <v>0</v>
      </c>
      <c r="AC987" s="26">
        <v>21</v>
      </c>
      <c r="AD987" s="26">
        <f>G987*1</f>
        <v>0</v>
      </c>
      <c r="AE987" s="26">
        <f>G987*(1-1)</f>
        <v>0</v>
      </c>
      <c r="AL987" s="26">
        <f>F987*AD987</f>
        <v>0</v>
      </c>
      <c r="AM987" s="26">
        <f>F987*AE987</f>
        <v>0</v>
      </c>
      <c r="AN987" s="27" t="s">
        <v>1645</v>
      </c>
      <c r="AO987" s="27" t="s">
        <v>1658</v>
      </c>
      <c r="AP987" s="15" t="s">
        <v>1666</v>
      </c>
    </row>
    <row r="988" spans="1:42" x14ac:dyDescent="0.2">
      <c r="D988" s="28" t="s">
        <v>1400</v>
      </c>
      <c r="F988" s="29">
        <v>15.29</v>
      </c>
    </row>
    <row r="989" spans="1:42" x14ac:dyDescent="0.2">
      <c r="A989" s="23" t="s">
        <v>496</v>
      </c>
      <c r="B989" s="23" t="s">
        <v>1110</v>
      </c>
      <c r="C989" s="23" t="s">
        <v>1162</v>
      </c>
      <c r="D989" s="23" t="s">
        <v>1267</v>
      </c>
      <c r="E989" s="23" t="s">
        <v>1601</v>
      </c>
      <c r="F989" s="24">
        <v>26.95</v>
      </c>
      <c r="G989" s="24">
        <v>0</v>
      </c>
      <c r="H989" s="24">
        <f>ROUND(F989*AD989,2)</f>
        <v>0</v>
      </c>
      <c r="I989" s="24">
        <f>J989-H989</f>
        <v>0</v>
      </c>
      <c r="J989" s="24">
        <f>ROUND(F989*G989,2)</f>
        <v>0</v>
      </c>
      <c r="K989" s="24">
        <v>0</v>
      </c>
      <c r="L989" s="24">
        <f>F989*K989</f>
        <v>0</v>
      </c>
      <c r="M989" s="25" t="s">
        <v>7</v>
      </c>
      <c r="N989" s="24">
        <f>IF(M989="5",I989,0)</f>
        <v>0</v>
      </c>
      <c r="Y989" s="24">
        <f>IF(AC989=0,J989,0)</f>
        <v>0</v>
      </c>
      <c r="Z989" s="24">
        <f>IF(AC989=15,J989,0)</f>
        <v>0</v>
      </c>
      <c r="AA989" s="24">
        <f>IF(AC989=21,J989,0)</f>
        <v>0</v>
      </c>
      <c r="AC989" s="26">
        <v>21</v>
      </c>
      <c r="AD989" s="26">
        <f>G989*0</f>
        <v>0</v>
      </c>
      <c r="AE989" s="26">
        <f>G989*(1-0)</f>
        <v>0</v>
      </c>
      <c r="AL989" s="26">
        <f>F989*AD989</f>
        <v>0</v>
      </c>
      <c r="AM989" s="26">
        <f>F989*AE989</f>
        <v>0</v>
      </c>
      <c r="AN989" s="27" t="s">
        <v>1645</v>
      </c>
      <c r="AO989" s="27" t="s">
        <v>1658</v>
      </c>
      <c r="AP989" s="15" t="s">
        <v>1666</v>
      </c>
    </row>
    <row r="990" spans="1:42" x14ac:dyDescent="0.2">
      <c r="D990" s="28" t="s">
        <v>1456</v>
      </c>
      <c r="F990" s="29">
        <v>16.5</v>
      </c>
    </row>
    <row r="991" spans="1:42" x14ac:dyDescent="0.2">
      <c r="D991" s="28" t="s">
        <v>1457</v>
      </c>
      <c r="F991" s="29">
        <v>5.65</v>
      </c>
    </row>
    <row r="992" spans="1:42" x14ac:dyDescent="0.2">
      <c r="D992" s="28" t="s">
        <v>1353</v>
      </c>
      <c r="F992" s="29">
        <v>4.8</v>
      </c>
    </row>
    <row r="993" spans="1:42" x14ac:dyDescent="0.2">
      <c r="A993" s="23" t="s">
        <v>497</v>
      </c>
      <c r="B993" s="23" t="s">
        <v>1110</v>
      </c>
      <c r="C993" s="23" t="s">
        <v>1163</v>
      </c>
      <c r="D993" s="23" t="s">
        <v>1271</v>
      </c>
      <c r="E993" s="23" t="s">
        <v>1601</v>
      </c>
      <c r="F993" s="24">
        <v>5.93</v>
      </c>
      <c r="G993" s="24">
        <v>0</v>
      </c>
      <c r="H993" s="24">
        <f>ROUND(F993*AD993,2)</f>
        <v>0</v>
      </c>
      <c r="I993" s="24">
        <f>J993-H993</f>
        <v>0</v>
      </c>
      <c r="J993" s="24">
        <f>ROUND(F993*G993,2)</f>
        <v>0</v>
      </c>
      <c r="K993" s="24">
        <v>2.9999999999999997E-4</v>
      </c>
      <c r="L993" s="24">
        <f>F993*K993</f>
        <v>1.7789999999999998E-3</v>
      </c>
      <c r="M993" s="25" t="s">
        <v>7</v>
      </c>
      <c r="N993" s="24">
        <f>IF(M993="5",I993,0)</f>
        <v>0</v>
      </c>
      <c r="Y993" s="24">
        <f>IF(AC993=0,J993,0)</f>
        <v>0</v>
      </c>
      <c r="Z993" s="24">
        <f>IF(AC993=15,J993,0)</f>
        <v>0</v>
      </c>
      <c r="AA993" s="24">
        <f>IF(AC993=21,J993,0)</f>
        <v>0</v>
      </c>
      <c r="AC993" s="26">
        <v>21</v>
      </c>
      <c r="AD993" s="26">
        <f>G993*1</f>
        <v>0</v>
      </c>
      <c r="AE993" s="26">
        <f>G993*(1-1)</f>
        <v>0</v>
      </c>
      <c r="AL993" s="26">
        <f>F993*AD993</f>
        <v>0</v>
      </c>
      <c r="AM993" s="26">
        <f>F993*AE993</f>
        <v>0</v>
      </c>
      <c r="AN993" s="27" t="s">
        <v>1645</v>
      </c>
      <c r="AO993" s="27" t="s">
        <v>1658</v>
      </c>
      <c r="AP993" s="15" t="s">
        <v>1666</v>
      </c>
    </row>
    <row r="994" spans="1:42" x14ac:dyDescent="0.2">
      <c r="D994" s="28" t="s">
        <v>1458</v>
      </c>
      <c r="F994" s="29">
        <v>5.93</v>
      </c>
    </row>
    <row r="995" spans="1:42" x14ac:dyDescent="0.2">
      <c r="A995" s="23" t="s">
        <v>498</v>
      </c>
      <c r="B995" s="23" t="s">
        <v>1110</v>
      </c>
      <c r="C995" s="23" t="s">
        <v>1164</v>
      </c>
      <c r="D995" s="23" t="s">
        <v>1273</v>
      </c>
      <c r="E995" s="23" t="s">
        <v>1601</v>
      </c>
      <c r="F995" s="24">
        <v>17.329999999999998</v>
      </c>
      <c r="G995" s="24">
        <v>0</v>
      </c>
      <c r="H995" s="24">
        <f>ROUND(F995*AD995,2)</f>
        <v>0</v>
      </c>
      <c r="I995" s="24">
        <f>J995-H995</f>
        <v>0</v>
      </c>
      <c r="J995" s="24">
        <f>ROUND(F995*G995,2)</f>
        <v>0</v>
      </c>
      <c r="K995" s="24">
        <v>2.9999999999999997E-4</v>
      </c>
      <c r="L995" s="24">
        <f>F995*K995</f>
        <v>5.1989999999999988E-3</v>
      </c>
      <c r="M995" s="25" t="s">
        <v>7</v>
      </c>
      <c r="N995" s="24">
        <f>IF(M995="5",I995,0)</f>
        <v>0</v>
      </c>
      <c r="Y995" s="24">
        <f>IF(AC995=0,J995,0)</f>
        <v>0</v>
      </c>
      <c r="Z995" s="24">
        <f>IF(AC995=15,J995,0)</f>
        <v>0</v>
      </c>
      <c r="AA995" s="24">
        <f>IF(AC995=21,J995,0)</f>
        <v>0</v>
      </c>
      <c r="AC995" s="26">
        <v>21</v>
      </c>
      <c r="AD995" s="26">
        <f>G995*1</f>
        <v>0</v>
      </c>
      <c r="AE995" s="26">
        <f>G995*(1-1)</f>
        <v>0</v>
      </c>
      <c r="AL995" s="26">
        <f>F995*AD995</f>
        <v>0</v>
      </c>
      <c r="AM995" s="26">
        <f>F995*AE995</f>
        <v>0</v>
      </c>
      <c r="AN995" s="27" t="s">
        <v>1645</v>
      </c>
      <c r="AO995" s="27" t="s">
        <v>1658</v>
      </c>
      <c r="AP995" s="15" t="s">
        <v>1666</v>
      </c>
    </row>
    <row r="996" spans="1:42" x14ac:dyDescent="0.2">
      <c r="D996" s="28" t="s">
        <v>1459</v>
      </c>
      <c r="F996" s="29">
        <v>17.329999999999998</v>
      </c>
    </row>
    <row r="997" spans="1:42" x14ac:dyDescent="0.2">
      <c r="A997" s="23" t="s">
        <v>499</v>
      </c>
      <c r="B997" s="23" t="s">
        <v>1110</v>
      </c>
      <c r="C997" s="23" t="s">
        <v>1165</v>
      </c>
      <c r="D997" s="23" t="s">
        <v>1275</v>
      </c>
      <c r="E997" s="23" t="s">
        <v>1601</v>
      </c>
      <c r="F997" s="24">
        <v>5.04</v>
      </c>
      <c r="G997" s="24">
        <v>0</v>
      </c>
      <c r="H997" s="24">
        <f>ROUND(F997*AD997,2)</f>
        <v>0</v>
      </c>
      <c r="I997" s="24">
        <f>J997-H997</f>
        <v>0</v>
      </c>
      <c r="J997" s="24">
        <f>ROUND(F997*G997,2)</f>
        <v>0</v>
      </c>
      <c r="K997" s="24">
        <v>2.9999999999999997E-4</v>
      </c>
      <c r="L997" s="24">
        <f>F997*K997</f>
        <v>1.5119999999999999E-3</v>
      </c>
      <c r="M997" s="25" t="s">
        <v>7</v>
      </c>
      <c r="N997" s="24">
        <f>IF(M997="5",I997,0)</f>
        <v>0</v>
      </c>
      <c r="Y997" s="24">
        <f>IF(AC997=0,J997,0)</f>
        <v>0</v>
      </c>
      <c r="Z997" s="24">
        <f>IF(AC997=15,J997,0)</f>
        <v>0</v>
      </c>
      <c r="AA997" s="24">
        <f>IF(AC997=21,J997,0)</f>
        <v>0</v>
      </c>
      <c r="AC997" s="26">
        <v>21</v>
      </c>
      <c r="AD997" s="26">
        <f>G997*1</f>
        <v>0</v>
      </c>
      <c r="AE997" s="26">
        <f>G997*(1-1)</f>
        <v>0</v>
      </c>
      <c r="AL997" s="26">
        <f>F997*AD997</f>
        <v>0</v>
      </c>
      <c r="AM997" s="26">
        <f>F997*AE997</f>
        <v>0</v>
      </c>
      <c r="AN997" s="27" t="s">
        <v>1645</v>
      </c>
      <c r="AO997" s="27" t="s">
        <v>1658</v>
      </c>
      <c r="AP997" s="15" t="s">
        <v>1666</v>
      </c>
    </row>
    <row r="998" spans="1:42" x14ac:dyDescent="0.2">
      <c r="D998" s="28" t="s">
        <v>1356</v>
      </c>
      <c r="F998" s="29">
        <v>5.04</v>
      </c>
    </row>
    <row r="999" spans="1:42" x14ac:dyDescent="0.2">
      <c r="A999" s="23" t="s">
        <v>500</v>
      </c>
      <c r="B999" s="23" t="s">
        <v>1110</v>
      </c>
      <c r="C999" s="23" t="s">
        <v>1166</v>
      </c>
      <c r="D999" s="23" t="s">
        <v>1277</v>
      </c>
      <c r="E999" s="23" t="s">
        <v>1602</v>
      </c>
      <c r="F999" s="24">
        <v>0.32</v>
      </c>
      <c r="G999" s="24">
        <v>0</v>
      </c>
      <c r="H999" s="24">
        <f>ROUND(F999*AD999,2)</f>
        <v>0</v>
      </c>
      <c r="I999" s="24">
        <f>J999-H999</f>
        <v>0</v>
      </c>
      <c r="J999" s="24">
        <f>ROUND(F999*G999,2)</f>
        <v>0</v>
      </c>
      <c r="K999" s="24">
        <v>0</v>
      </c>
      <c r="L999" s="24">
        <f>F999*K999</f>
        <v>0</v>
      </c>
      <c r="M999" s="25" t="s">
        <v>10</v>
      </c>
      <c r="N999" s="24">
        <f>IF(M999="5",I999,0)</f>
        <v>0</v>
      </c>
      <c r="Y999" s="24">
        <f>IF(AC999=0,J999,0)</f>
        <v>0</v>
      </c>
      <c r="Z999" s="24">
        <f>IF(AC999=15,J999,0)</f>
        <v>0</v>
      </c>
      <c r="AA999" s="24">
        <f>IF(AC999=21,J999,0)</f>
        <v>0</v>
      </c>
      <c r="AC999" s="26">
        <v>21</v>
      </c>
      <c r="AD999" s="26">
        <f>G999*0</f>
        <v>0</v>
      </c>
      <c r="AE999" s="26">
        <f>G999*(1-0)</f>
        <v>0</v>
      </c>
      <c r="AL999" s="26">
        <f>F999*AD999</f>
        <v>0</v>
      </c>
      <c r="AM999" s="26">
        <f>F999*AE999</f>
        <v>0</v>
      </c>
      <c r="AN999" s="27" t="s">
        <v>1645</v>
      </c>
      <c r="AO999" s="27" t="s">
        <v>1658</v>
      </c>
      <c r="AP999" s="15" t="s">
        <v>1666</v>
      </c>
    </row>
    <row r="1000" spans="1:42" x14ac:dyDescent="0.2">
      <c r="D1000" s="28" t="s">
        <v>1460</v>
      </c>
      <c r="F1000" s="29">
        <v>0.32</v>
      </c>
    </row>
    <row r="1001" spans="1:42" x14ac:dyDescent="0.2">
      <c r="A1001" s="20"/>
      <c r="B1001" s="21" t="s">
        <v>1110</v>
      </c>
      <c r="C1001" s="21" t="s">
        <v>767</v>
      </c>
      <c r="D1001" s="42" t="s">
        <v>1279</v>
      </c>
      <c r="E1001" s="43"/>
      <c r="F1001" s="43"/>
      <c r="G1001" s="43"/>
      <c r="H1001" s="22">
        <f>SUM(H1002:H1004)</f>
        <v>0</v>
      </c>
      <c r="I1001" s="22">
        <f>SUM(I1002:I1004)</f>
        <v>0</v>
      </c>
      <c r="J1001" s="22">
        <f>H1001+I1001</f>
        <v>0</v>
      </c>
      <c r="K1001" s="15"/>
      <c r="L1001" s="22">
        <f>SUM(L1002:L1004)</f>
        <v>5.019E-4</v>
      </c>
      <c r="O1001" s="22">
        <f>IF(P1001="PR",J1001,SUM(N1002:N1004))</f>
        <v>0</v>
      </c>
      <c r="P1001" s="15" t="s">
        <v>1627</v>
      </c>
      <c r="Q1001" s="22">
        <f>IF(P1001="HS",H1001,0)</f>
        <v>0</v>
      </c>
      <c r="R1001" s="22">
        <f>IF(P1001="HS",I1001-O1001,0)</f>
        <v>0</v>
      </c>
      <c r="S1001" s="22">
        <f>IF(P1001="PS",H1001,0)</f>
        <v>0</v>
      </c>
      <c r="T1001" s="22">
        <f>IF(P1001="PS",I1001-O1001,0)</f>
        <v>0</v>
      </c>
      <c r="U1001" s="22">
        <f>IF(P1001="MP",H1001,0)</f>
        <v>0</v>
      </c>
      <c r="V1001" s="22">
        <f>IF(P1001="MP",I1001-O1001,0)</f>
        <v>0</v>
      </c>
      <c r="W1001" s="22">
        <f>IF(P1001="OM",H1001,0)</f>
        <v>0</v>
      </c>
      <c r="X1001" s="15" t="s">
        <v>1110</v>
      </c>
      <c r="AH1001" s="22">
        <f>SUM(Y1002:Y1004)</f>
        <v>0</v>
      </c>
      <c r="AI1001" s="22">
        <f>SUM(Z1002:Z1004)</f>
        <v>0</v>
      </c>
      <c r="AJ1001" s="22">
        <f>SUM(AA1002:AA1004)</f>
        <v>0</v>
      </c>
    </row>
    <row r="1002" spans="1:42" x14ac:dyDescent="0.2">
      <c r="A1002" s="23" t="s">
        <v>501</v>
      </c>
      <c r="B1002" s="23" t="s">
        <v>1110</v>
      </c>
      <c r="C1002" s="23" t="s">
        <v>1167</v>
      </c>
      <c r="D1002" s="23" t="s">
        <v>1280</v>
      </c>
      <c r="E1002" s="23" t="s">
        <v>1600</v>
      </c>
      <c r="F1002" s="24">
        <v>2.39</v>
      </c>
      <c r="G1002" s="24">
        <v>0</v>
      </c>
      <c r="H1002" s="24">
        <f>ROUND(F1002*AD1002,2)</f>
        <v>0</v>
      </c>
      <c r="I1002" s="24">
        <f>J1002-H1002</f>
        <v>0</v>
      </c>
      <c r="J1002" s="24">
        <f>ROUND(F1002*G1002,2)</f>
        <v>0</v>
      </c>
      <c r="K1002" s="24">
        <v>6.9999999999999994E-5</v>
      </c>
      <c r="L1002" s="24">
        <f>F1002*K1002</f>
        <v>1.673E-4</v>
      </c>
      <c r="M1002" s="25" t="s">
        <v>7</v>
      </c>
      <c r="N1002" s="24">
        <f>IF(M1002="5",I1002,0)</f>
        <v>0</v>
      </c>
      <c r="Y1002" s="24">
        <f>IF(AC1002=0,J1002,0)</f>
        <v>0</v>
      </c>
      <c r="Z1002" s="24">
        <f>IF(AC1002=15,J1002,0)</f>
        <v>0</v>
      </c>
      <c r="AA1002" s="24">
        <f>IF(AC1002=21,J1002,0)</f>
        <v>0</v>
      </c>
      <c r="AC1002" s="26">
        <v>21</v>
      </c>
      <c r="AD1002" s="26">
        <f>G1002*0.30859375</f>
        <v>0</v>
      </c>
      <c r="AE1002" s="26">
        <f>G1002*(1-0.30859375)</f>
        <v>0</v>
      </c>
      <c r="AL1002" s="26">
        <f>F1002*AD1002</f>
        <v>0</v>
      </c>
      <c r="AM1002" s="26">
        <f>F1002*AE1002</f>
        <v>0</v>
      </c>
      <c r="AN1002" s="27" t="s">
        <v>1646</v>
      </c>
      <c r="AO1002" s="27" t="s">
        <v>1658</v>
      </c>
      <c r="AP1002" s="15" t="s">
        <v>1666</v>
      </c>
    </row>
    <row r="1003" spans="1:42" x14ac:dyDescent="0.2">
      <c r="D1003" s="28" t="s">
        <v>1461</v>
      </c>
      <c r="F1003" s="29">
        <v>2.39</v>
      </c>
    </row>
    <row r="1004" spans="1:42" x14ac:dyDescent="0.2">
      <c r="A1004" s="23" t="s">
        <v>502</v>
      </c>
      <c r="B1004" s="23" t="s">
        <v>1110</v>
      </c>
      <c r="C1004" s="23" t="s">
        <v>1168</v>
      </c>
      <c r="D1004" s="40" t="s">
        <v>1704</v>
      </c>
      <c r="E1004" s="23" t="s">
        <v>1600</v>
      </c>
      <c r="F1004" s="24">
        <v>2.39</v>
      </c>
      <c r="G1004" s="24">
        <v>0</v>
      </c>
      <c r="H1004" s="24">
        <f>ROUND(F1004*AD1004,2)</f>
        <v>0</v>
      </c>
      <c r="I1004" s="24">
        <f>J1004-H1004</f>
        <v>0</v>
      </c>
      <c r="J1004" s="24">
        <f>ROUND(F1004*G1004,2)</f>
        <v>0</v>
      </c>
      <c r="K1004" s="24">
        <v>1.3999999999999999E-4</v>
      </c>
      <c r="L1004" s="24">
        <f>F1004*K1004</f>
        <v>3.346E-4</v>
      </c>
      <c r="M1004" s="25" t="s">
        <v>7</v>
      </c>
      <c r="N1004" s="24">
        <f>IF(M1004="5",I1004,0)</f>
        <v>0</v>
      </c>
      <c r="Y1004" s="24">
        <f>IF(AC1004=0,J1004,0)</f>
        <v>0</v>
      </c>
      <c r="Z1004" s="24">
        <f>IF(AC1004=15,J1004,0)</f>
        <v>0</v>
      </c>
      <c r="AA1004" s="24">
        <f>IF(AC1004=21,J1004,0)</f>
        <v>0</v>
      </c>
      <c r="AC1004" s="26">
        <v>21</v>
      </c>
      <c r="AD1004" s="26">
        <f>G1004*0.45045871559633</f>
        <v>0</v>
      </c>
      <c r="AE1004" s="26">
        <f>G1004*(1-0.45045871559633)</f>
        <v>0</v>
      </c>
      <c r="AL1004" s="26">
        <f>F1004*AD1004</f>
        <v>0</v>
      </c>
      <c r="AM1004" s="26">
        <f>F1004*AE1004</f>
        <v>0</v>
      </c>
      <c r="AN1004" s="27" t="s">
        <v>1646</v>
      </c>
      <c r="AO1004" s="27" t="s">
        <v>1658</v>
      </c>
      <c r="AP1004" s="15" t="s">
        <v>1666</v>
      </c>
    </row>
    <row r="1005" spans="1:42" x14ac:dyDescent="0.2">
      <c r="D1005" s="28" t="s">
        <v>1461</v>
      </c>
      <c r="F1005" s="29">
        <v>2.39</v>
      </c>
    </row>
    <row r="1006" spans="1:42" x14ac:dyDescent="0.2">
      <c r="A1006" s="20"/>
      <c r="B1006" s="21" t="s">
        <v>1110</v>
      </c>
      <c r="C1006" s="21" t="s">
        <v>97</v>
      </c>
      <c r="D1006" s="42" t="s">
        <v>1283</v>
      </c>
      <c r="E1006" s="43"/>
      <c r="F1006" s="43"/>
      <c r="G1006" s="43"/>
      <c r="H1006" s="22">
        <f>SUM(H1007:H1015)</f>
        <v>0</v>
      </c>
      <c r="I1006" s="22">
        <f>SUM(I1007:I1015)</f>
        <v>0</v>
      </c>
      <c r="J1006" s="22">
        <f>H1006+I1006</f>
        <v>0</v>
      </c>
      <c r="K1006" s="15"/>
      <c r="L1006" s="22">
        <f>SUM(L1007:L1015)</f>
        <v>1.8242000000000001E-2</v>
      </c>
      <c r="O1006" s="22">
        <f>IF(P1006="PR",J1006,SUM(N1007:N1015))</f>
        <v>0</v>
      </c>
      <c r="P1006" s="15" t="s">
        <v>1626</v>
      </c>
      <c r="Q1006" s="22">
        <f>IF(P1006="HS",H1006,0)</f>
        <v>0</v>
      </c>
      <c r="R1006" s="22">
        <f>IF(P1006="HS",I1006-O1006,0)</f>
        <v>0</v>
      </c>
      <c r="S1006" s="22">
        <f>IF(P1006="PS",H1006,0)</f>
        <v>0</v>
      </c>
      <c r="T1006" s="22">
        <f>IF(P1006="PS",I1006-O1006,0)</f>
        <v>0</v>
      </c>
      <c r="U1006" s="22">
        <f>IF(P1006="MP",H1006,0)</f>
        <v>0</v>
      </c>
      <c r="V1006" s="22">
        <f>IF(P1006="MP",I1006-O1006,0)</f>
        <v>0</v>
      </c>
      <c r="W1006" s="22">
        <f>IF(P1006="OM",H1006,0)</f>
        <v>0</v>
      </c>
      <c r="X1006" s="15" t="s">
        <v>1110</v>
      </c>
      <c r="AH1006" s="22">
        <f>SUM(Y1007:Y1015)</f>
        <v>0</v>
      </c>
      <c r="AI1006" s="22">
        <f>SUM(Z1007:Z1015)</f>
        <v>0</v>
      </c>
      <c r="AJ1006" s="22">
        <f>SUM(AA1007:AA1015)</f>
        <v>0</v>
      </c>
    </row>
    <row r="1007" spans="1:42" x14ac:dyDescent="0.2">
      <c r="A1007" s="23" t="s">
        <v>503</v>
      </c>
      <c r="B1007" s="23" t="s">
        <v>1110</v>
      </c>
      <c r="C1007" s="23" t="s">
        <v>1169</v>
      </c>
      <c r="D1007" s="23" t="s">
        <v>1284</v>
      </c>
      <c r="E1007" s="23" t="s">
        <v>1604</v>
      </c>
      <c r="F1007" s="24">
        <v>1</v>
      </c>
      <c r="G1007" s="24">
        <v>0</v>
      </c>
      <c r="H1007" s="24">
        <f>ROUND(F1007*AD1007,2)</f>
        <v>0</v>
      </c>
      <c r="I1007" s="24">
        <f>J1007-H1007</f>
        <v>0</v>
      </c>
      <c r="J1007" s="24">
        <f>ROUND(F1007*G1007,2)</f>
        <v>0</v>
      </c>
      <c r="K1007" s="24">
        <v>0</v>
      </c>
      <c r="L1007" s="24">
        <f>F1007*K1007</f>
        <v>0</v>
      </c>
      <c r="M1007" s="25" t="s">
        <v>7</v>
      </c>
      <c r="N1007" s="24">
        <f>IF(M1007="5",I1007,0)</f>
        <v>0</v>
      </c>
      <c r="Y1007" s="24">
        <f>IF(AC1007=0,J1007,0)</f>
        <v>0</v>
      </c>
      <c r="Z1007" s="24">
        <f>IF(AC1007=15,J1007,0)</f>
        <v>0</v>
      </c>
      <c r="AA1007" s="24">
        <f>IF(AC1007=21,J1007,0)</f>
        <v>0</v>
      </c>
      <c r="AC1007" s="26">
        <v>21</v>
      </c>
      <c r="AD1007" s="26">
        <f>G1007*0.297029702970297</f>
        <v>0</v>
      </c>
      <c r="AE1007" s="26">
        <f>G1007*(1-0.297029702970297)</f>
        <v>0</v>
      </c>
      <c r="AL1007" s="26">
        <f>F1007*AD1007</f>
        <v>0</v>
      </c>
      <c r="AM1007" s="26">
        <f>F1007*AE1007</f>
        <v>0</v>
      </c>
      <c r="AN1007" s="27" t="s">
        <v>1647</v>
      </c>
      <c r="AO1007" s="27" t="s">
        <v>1659</v>
      </c>
      <c r="AP1007" s="15" t="s">
        <v>1666</v>
      </c>
    </row>
    <row r="1008" spans="1:42" x14ac:dyDescent="0.2">
      <c r="D1008" s="28" t="s">
        <v>1243</v>
      </c>
      <c r="F1008" s="29">
        <v>1</v>
      </c>
    </row>
    <row r="1009" spans="1:42" x14ac:dyDescent="0.2">
      <c r="A1009" s="23" t="s">
        <v>504</v>
      </c>
      <c r="B1009" s="23" t="s">
        <v>1110</v>
      </c>
      <c r="C1009" s="23" t="s">
        <v>1170</v>
      </c>
      <c r="D1009" s="23" t="s">
        <v>1685</v>
      </c>
      <c r="E1009" s="23" t="s">
        <v>1604</v>
      </c>
      <c r="F1009" s="24">
        <v>1</v>
      </c>
      <c r="G1009" s="24">
        <v>0</v>
      </c>
      <c r="H1009" s="24">
        <f>ROUND(F1009*AD1009,2)</f>
        <v>0</v>
      </c>
      <c r="I1009" s="24">
        <f>J1009-H1009</f>
        <v>0</v>
      </c>
      <c r="J1009" s="24">
        <f>ROUND(F1009*G1009,2)</f>
        <v>0</v>
      </c>
      <c r="K1009" s="24">
        <v>4.0000000000000002E-4</v>
      </c>
      <c r="L1009" s="24">
        <f>F1009*K1009</f>
        <v>4.0000000000000002E-4</v>
      </c>
      <c r="M1009" s="25" t="s">
        <v>7</v>
      </c>
      <c r="N1009" s="24">
        <f>IF(M1009="5",I1009,0)</f>
        <v>0</v>
      </c>
      <c r="Y1009" s="24">
        <f>IF(AC1009=0,J1009,0)</f>
        <v>0</v>
      </c>
      <c r="Z1009" s="24">
        <f>IF(AC1009=15,J1009,0)</f>
        <v>0</v>
      </c>
      <c r="AA1009" s="24">
        <f>IF(AC1009=21,J1009,0)</f>
        <v>0</v>
      </c>
      <c r="AC1009" s="26">
        <v>21</v>
      </c>
      <c r="AD1009" s="26">
        <f>G1009*1</f>
        <v>0</v>
      </c>
      <c r="AE1009" s="26">
        <f>G1009*(1-1)</f>
        <v>0</v>
      </c>
      <c r="AL1009" s="26">
        <f>F1009*AD1009</f>
        <v>0</v>
      </c>
      <c r="AM1009" s="26">
        <f>F1009*AE1009</f>
        <v>0</v>
      </c>
      <c r="AN1009" s="27" t="s">
        <v>1647</v>
      </c>
      <c r="AO1009" s="27" t="s">
        <v>1659</v>
      </c>
      <c r="AP1009" s="15" t="s">
        <v>1666</v>
      </c>
    </row>
    <row r="1010" spans="1:42" x14ac:dyDescent="0.2">
      <c r="D1010" s="28" t="s">
        <v>1243</v>
      </c>
      <c r="F1010" s="29">
        <v>1</v>
      </c>
    </row>
    <row r="1011" spans="1:42" x14ac:dyDescent="0.2">
      <c r="A1011" s="23" t="s">
        <v>505</v>
      </c>
      <c r="B1011" s="23" t="s">
        <v>1110</v>
      </c>
      <c r="C1011" s="23" t="s">
        <v>1171</v>
      </c>
      <c r="D1011" s="23" t="s">
        <v>1285</v>
      </c>
      <c r="E1011" s="23" t="s">
        <v>1604</v>
      </c>
      <c r="F1011" s="24">
        <v>1</v>
      </c>
      <c r="G1011" s="24">
        <v>0</v>
      </c>
      <c r="H1011" s="24">
        <f>ROUND(F1011*AD1011,2)</f>
        <v>0</v>
      </c>
      <c r="I1011" s="24">
        <f>J1011-H1011</f>
        <v>0</v>
      </c>
      <c r="J1011" s="24">
        <f>ROUND(F1011*G1011,2)</f>
        <v>0</v>
      </c>
      <c r="K1011" s="24">
        <v>2.14E-3</v>
      </c>
      <c r="L1011" s="24">
        <f>F1011*K1011</f>
        <v>2.14E-3</v>
      </c>
      <c r="M1011" s="25" t="s">
        <v>7</v>
      </c>
      <c r="N1011" s="24">
        <f>IF(M1011="5",I1011,0)</f>
        <v>0</v>
      </c>
      <c r="Y1011" s="24">
        <f>IF(AC1011=0,J1011,0)</f>
        <v>0</v>
      </c>
      <c r="Z1011" s="24">
        <f>IF(AC1011=15,J1011,0)</f>
        <v>0</v>
      </c>
      <c r="AA1011" s="24">
        <f>IF(AC1011=21,J1011,0)</f>
        <v>0</v>
      </c>
      <c r="AC1011" s="26">
        <v>21</v>
      </c>
      <c r="AD1011" s="26">
        <f>G1011*0.474254742547426</f>
        <v>0</v>
      </c>
      <c r="AE1011" s="26">
        <f>G1011*(1-0.474254742547426)</f>
        <v>0</v>
      </c>
      <c r="AL1011" s="26">
        <f>F1011*AD1011</f>
        <v>0</v>
      </c>
      <c r="AM1011" s="26">
        <f>F1011*AE1011</f>
        <v>0</v>
      </c>
      <c r="AN1011" s="27" t="s">
        <v>1647</v>
      </c>
      <c r="AO1011" s="27" t="s">
        <v>1659</v>
      </c>
      <c r="AP1011" s="15" t="s">
        <v>1666</v>
      </c>
    </row>
    <row r="1012" spans="1:42" x14ac:dyDescent="0.2">
      <c r="D1012" s="28" t="s">
        <v>1243</v>
      </c>
      <c r="F1012" s="29">
        <v>1</v>
      </c>
    </row>
    <row r="1013" spans="1:42" x14ac:dyDescent="0.2">
      <c r="A1013" s="23" t="s">
        <v>506</v>
      </c>
      <c r="B1013" s="23" t="s">
        <v>1110</v>
      </c>
      <c r="C1013" s="23" t="s">
        <v>1172</v>
      </c>
      <c r="D1013" s="23" t="s">
        <v>1681</v>
      </c>
      <c r="E1013" s="23" t="s">
        <v>1604</v>
      </c>
      <c r="F1013" s="24">
        <v>1</v>
      </c>
      <c r="G1013" s="24">
        <v>0</v>
      </c>
      <c r="H1013" s="24">
        <f>ROUND(F1013*AD1013,2)</f>
        <v>0</v>
      </c>
      <c r="I1013" s="24">
        <f>J1013-H1013</f>
        <v>0</v>
      </c>
      <c r="J1013" s="24">
        <f>ROUND(F1013*G1013,2)</f>
        <v>0</v>
      </c>
      <c r="K1013" s="24">
        <v>1.4999999999999999E-2</v>
      </c>
      <c r="L1013" s="24">
        <f>F1013*K1013</f>
        <v>1.4999999999999999E-2</v>
      </c>
      <c r="M1013" s="25" t="s">
        <v>7</v>
      </c>
      <c r="N1013" s="24">
        <f>IF(M1013="5",I1013,0)</f>
        <v>0</v>
      </c>
      <c r="Y1013" s="24">
        <f>IF(AC1013=0,J1013,0)</f>
        <v>0</v>
      </c>
      <c r="Z1013" s="24">
        <f>IF(AC1013=15,J1013,0)</f>
        <v>0</v>
      </c>
      <c r="AA1013" s="24">
        <f>IF(AC1013=21,J1013,0)</f>
        <v>0</v>
      </c>
      <c r="AC1013" s="26">
        <v>21</v>
      </c>
      <c r="AD1013" s="26">
        <f>G1013*1</f>
        <v>0</v>
      </c>
      <c r="AE1013" s="26">
        <f>G1013*(1-1)</f>
        <v>0</v>
      </c>
      <c r="AL1013" s="26">
        <f>F1013*AD1013</f>
        <v>0</v>
      </c>
      <c r="AM1013" s="26">
        <f>F1013*AE1013</f>
        <v>0</v>
      </c>
      <c r="AN1013" s="27" t="s">
        <v>1647</v>
      </c>
      <c r="AO1013" s="27" t="s">
        <v>1659</v>
      </c>
      <c r="AP1013" s="15" t="s">
        <v>1666</v>
      </c>
    </row>
    <row r="1014" spans="1:42" x14ac:dyDescent="0.2">
      <c r="D1014" s="28" t="s">
        <v>1243</v>
      </c>
      <c r="F1014" s="29">
        <v>1</v>
      </c>
    </row>
    <row r="1015" spans="1:42" x14ac:dyDescent="0.2">
      <c r="A1015" s="23" t="s">
        <v>507</v>
      </c>
      <c r="B1015" s="23" t="s">
        <v>1110</v>
      </c>
      <c r="C1015" s="23" t="s">
        <v>1173</v>
      </c>
      <c r="D1015" s="23" t="s">
        <v>1287</v>
      </c>
      <c r="E1015" s="23" t="s">
        <v>1600</v>
      </c>
      <c r="F1015" s="24">
        <v>17.55</v>
      </c>
      <c r="G1015" s="24">
        <v>0</v>
      </c>
      <c r="H1015" s="24">
        <f>ROUND(F1015*AD1015,2)</f>
        <v>0</v>
      </c>
      <c r="I1015" s="24">
        <f>J1015-H1015</f>
        <v>0</v>
      </c>
      <c r="J1015" s="24">
        <f>ROUND(F1015*G1015,2)</f>
        <v>0</v>
      </c>
      <c r="K1015" s="24">
        <v>4.0000000000000003E-5</v>
      </c>
      <c r="L1015" s="24">
        <f>F1015*K1015</f>
        <v>7.0200000000000004E-4</v>
      </c>
      <c r="M1015" s="25" t="s">
        <v>7</v>
      </c>
      <c r="N1015" s="24">
        <f>IF(M1015="5",I1015,0)</f>
        <v>0</v>
      </c>
      <c r="Y1015" s="24">
        <f>IF(AC1015=0,J1015,0)</f>
        <v>0</v>
      </c>
      <c r="Z1015" s="24">
        <f>IF(AC1015=15,J1015,0)</f>
        <v>0</v>
      </c>
      <c r="AA1015" s="24">
        <f>IF(AC1015=21,J1015,0)</f>
        <v>0</v>
      </c>
      <c r="AC1015" s="26">
        <v>21</v>
      </c>
      <c r="AD1015" s="26">
        <f>G1015*0.0193808882907133</f>
        <v>0</v>
      </c>
      <c r="AE1015" s="26">
        <f>G1015*(1-0.0193808882907133)</f>
        <v>0</v>
      </c>
      <c r="AL1015" s="26">
        <f>F1015*AD1015</f>
        <v>0</v>
      </c>
      <c r="AM1015" s="26">
        <f>F1015*AE1015</f>
        <v>0</v>
      </c>
      <c r="AN1015" s="27" t="s">
        <v>1647</v>
      </c>
      <c r="AO1015" s="27" t="s">
        <v>1659</v>
      </c>
      <c r="AP1015" s="15" t="s">
        <v>1666</v>
      </c>
    </row>
    <row r="1016" spans="1:42" x14ac:dyDescent="0.2">
      <c r="D1016" s="28" t="s">
        <v>1462</v>
      </c>
      <c r="F1016" s="29">
        <v>17.55</v>
      </c>
    </row>
    <row r="1017" spans="1:42" x14ac:dyDescent="0.2">
      <c r="A1017" s="20"/>
      <c r="B1017" s="21" t="s">
        <v>1110</v>
      </c>
      <c r="C1017" s="21" t="s">
        <v>98</v>
      </c>
      <c r="D1017" s="42" t="s">
        <v>1289</v>
      </c>
      <c r="E1017" s="43"/>
      <c r="F1017" s="43"/>
      <c r="G1017" s="43"/>
      <c r="H1017" s="22">
        <f>SUM(H1018:H1024)</f>
        <v>0</v>
      </c>
      <c r="I1017" s="22">
        <f>SUM(I1018:I1024)</f>
        <v>0</v>
      </c>
      <c r="J1017" s="22">
        <f>H1017+I1017</f>
        <v>0</v>
      </c>
      <c r="K1017" s="15"/>
      <c r="L1017" s="22">
        <f>SUM(L1018:L1024)</f>
        <v>7.4230000000000018E-2</v>
      </c>
      <c r="O1017" s="22">
        <f>IF(P1017="PR",J1017,SUM(N1018:N1024))</f>
        <v>0</v>
      </c>
      <c r="P1017" s="15" t="s">
        <v>1626</v>
      </c>
      <c r="Q1017" s="22">
        <f>IF(P1017="HS",H1017,0)</f>
        <v>0</v>
      </c>
      <c r="R1017" s="22">
        <f>IF(P1017="HS",I1017-O1017,0)</f>
        <v>0</v>
      </c>
      <c r="S1017" s="22">
        <f>IF(P1017="PS",H1017,0)</f>
        <v>0</v>
      </c>
      <c r="T1017" s="22">
        <f>IF(P1017="PS",I1017-O1017,0)</f>
        <v>0</v>
      </c>
      <c r="U1017" s="22">
        <f>IF(P1017="MP",H1017,0)</f>
        <v>0</v>
      </c>
      <c r="V1017" s="22">
        <f>IF(P1017="MP",I1017-O1017,0)</f>
        <v>0</v>
      </c>
      <c r="W1017" s="22">
        <f>IF(P1017="OM",H1017,0)</f>
        <v>0</v>
      </c>
      <c r="X1017" s="15" t="s">
        <v>1110</v>
      </c>
      <c r="AH1017" s="22">
        <f>SUM(Y1018:Y1024)</f>
        <v>0</v>
      </c>
      <c r="AI1017" s="22">
        <f>SUM(Z1018:Z1024)</f>
        <v>0</v>
      </c>
      <c r="AJ1017" s="22">
        <f>SUM(AA1018:AA1024)</f>
        <v>0</v>
      </c>
    </row>
    <row r="1018" spans="1:42" x14ac:dyDescent="0.2">
      <c r="A1018" s="23" t="s">
        <v>508</v>
      </c>
      <c r="B1018" s="23" t="s">
        <v>1110</v>
      </c>
      <c r="C1018" s="23" t="s">
        <v>1174</v>
      </c>
      <c r="D1018" s="23" t="s">
        <v>1409</v>
      </c>
      <c r="E1018" s="23" t="s">
        <v>1604</v>
      </c>
      <c r="F1018" s="24">
        <v>1</v>
      </c>
      <c r="G1018" s="24">
        <v>0</v>
      </c>
      <c r="H1018" s="24">
        <f t="shared" ref="H1018:H1024" si="216">ROUND(F1018*AD1018,2)</f>
        <v>0</v>
      </c>
      <c r="I1018" s="24">
        <f t="shared" ref="I1018:I1024" si="217">J1018-H1018</f>
        <v>0</v>
      </c>
      <c r="J1018" s="24">
        <f t="shared" ref="J1018:J1024" si="218">ROUND(F1018*G1018,2)</f>
        <v>0</v>
      </c>
      <c r="K1018" s="24">
        <v>4.0000000000000002E-4</v>
      </c>
      <c r="L1018" s="24">
        <f t="shared" ref="L1018:L1024" si="219">F1018*K1018</f>
        <v>4.0000000000000002E-4</v>
      </c>
      <c r="M1018" s="25" t="s">
        <v>8</v>
      </c>
      <c r="N1018" s="24">
        <f t="shared" ref="N1018:N1024" si="220">IF(M1018="5",I1018,0)</f>
        <v>0</v>
      </c>
      <c r="Y1018" s="24">
        <f t="shared" ref="Y1018:Y1024" si="221">IF(AC1018=0,J1018,0)</f>
        <v>0</v>
      </c>
      <c r="Z1018" s="24">
        <f t="shared" ref="Z1018:Z1024" si="222">IF(AC1018=15,J1018,0)</f>
        <v>0</v>
      </c>
      <c r="AA1018" s="24">
        <f t="shared" ref="AA1018:AA1024" si="223">IF(AC1018=21,J1018,0)</f>
        <v>0</v>
      </c>
      <c r="AC1018" s="26">
        <v>21</v>
      </c>
      <c r="AD1018" s="26">
        <f t="shared" ref="AD1018:AD1024" si="224">G1018*0</f>
        <v>0</v>
      </c>
      <c r="AE1018" s="26">
        <f t="shared" ref="AE1018:AE1024" si="225">G1018*(1-0)</f>
        <v>0</v>
      </c>
      <c r="AL1018" s="26">
        <f t="shared" ref="AL1018:AL1024" si="226">F1018*AD1018</f>
        <v>0</v>
      </c>
      <c r="AM1018" s="26">
        <f t="shared" ref="AM1018:AM1024" si="227">F1018*AE1018</f>
        <v>0</v>
      </c>
      <c r="AN1018" s="27" t="s">
        <v>1648</v>
      </c>
      <c r="AO1018" s="27" t="s">
        <v>1659</v>
      </c>
      <c r="AP1018" s="15" t="s">
        <v>1666</v>
      </c>
    </row>
    <row r="1019" spans="1:42" x14ac:dyDescent="0.2">
      <c r="A1019" s="23" t="s">
        <v>509</v>
      </c>
      <c r="B1019" s="23" t="s">
        <v>1110</v>
      </c>
      <c r="C1019" s="23" t="s">
        <v>1175</v>
      </c>
      <c r="D1019" s="23" t="s">
        <v>1291</v>
      </c>
      <c r="E1019" s="23" t="s">
        <v>1604</v>
      </c>
      <c r="F1019" s="24">
        <v>1</v>
      </c>
      <c r="G1019" s="24">
        <v>0</v>
      </c>
      <c r="H1019" s="24">
        <f t="shared" si="216"/>
        <v>0</v>
      </c>
      <c r="I1019" s="24">
        <f t="shared" si="217"/>
        <v>0</v>
      </c>
      <c r="J1019" s="24">
        <f t="shared" si="218"/>
        <v>0</v>
      </c>
      <c r="K1019" s="24">
        <v>4.0000000000000002E-4</v>
      </c>
      <c r="L1019" s="24">
        <f t="shared" si="219"/>
        <v>4.0000000000000002E-4</v>
      </c>
      <c r="M1019" s="25" t="s">
        <v>8</v>
      </c>
      <c r="N1019" s="24">
        <f t="shared" si="220"/>
        <v>0</v>
      </c>
      <c r="Y1019" s="24">
        <f t="shared" si="221"/>
        <v>0</v>
      </c>
      <c r="Z1019" s="24">
        <f t="shared" si="222"/>
        <v>0</v>
      </c>
      <c r="AA1019" s="24">
        <f t="shared" si="223"/>
        <v>0</v>
      </c>
      <c r="AC1019" s="26">
        <v>21</v>
      </c>
      <c r="AD1019" s="26">
        <f t="shared" si="224"/>
        <v>0</v>
      </c>
      <c r="AE1019" s="26">
        <f t="shared" si="225"/>
        <v>0</v>
      </c>
      <c r="AL1019" s="26">
        <f t="shared" si="226"/>
        <v>0</v>
      </c>
      <c r="AM1019" s="26">
        <f t="shared" si="227"/>
        <v>0</v>
      </c>
      <c r="AN1019" s="27" t="s">
        <v>1648</v>
      </c>
      <c r="AO1019" s="27" t="s">
        <v>1659</v>
      </c>
      <c r="AP1019" s="15" t="s">
        <v>1666</v>
      </c>
    </row>
    <row r="1020" spans="1:42" x14ac:dyDescent="0.2">
      <c r="A1020" s="23" t="s">
        <v>510</v>
      </c>
      <c r="B1020" s="23" t="s">
        <v>1110</v>
      </c>
      <c r="C1020" s="23" t="s">
        <v>1176</v>
      </c>
      <c r="D1020" s="23" t="s">
        <v>1292</v>
      </c>
      <c r="E1020" s="23" t="s">
        <v>1604</v>
      </c>
      <c r="F1020" s="24">
        <v>1</v>
      </c>
      <c r="G1020" s="24">
        <v>0</v>
      </c>
      <c r="H1020" s="24">
        <f t="shared" si="216"/>
        <v>0</v>
      </c>
      <c r="I1020" s="24">
        <f t="shared" si="217"/>
        <v>0</v>
      </c>
      <c r="J1020" s="24">
        <f t="shared" si="218"/>
        <v>0</v>
      </c>
      <c r="K1020" s="24">
        <v>3.0000000000000001E-3</v>
      </c>
      <c r="L1020" s="24">
        <f t="shared" si="219"/>
        <v>3.0000000000000001E-3</v>
      </c>
      <c r="M1020" s="25" t="s">
        <v>8</v>
      </c>
      <c r="N1020" s="24">
        <f t="shared" si="220"/>
        <v>0</v>
      </c>
      <c r="Y1020" s="24">
        <f t="shared" si="221"/>
        <v>0</v>
      </c>
      <c r="Z1020" s="24">
        <f t="shared" si="222"/>
        <v>0</v>
      </c>
      <c r="AA1020" s="24">
        <f t="shared" si="223"/>
        <v>0</v>
      </c>
      <c r="AC1020" s="26">
        <v>21</v>
      </c>
      <c r="AD1020" s="26">
        <f t="shared" si="224"/>
        <v>0</v>
      </c>
      <c r="AE1020" s="26">
        <f t="shared" si="225"/>
        <v>0</v>
      </c>
      <c r="AL1020" s="26">
        <f t="shared" si="226"/>
        <v>0</v>
      </c>
      <c r="AM1020" s="26">
        <f t="shared" si="227"/>
        <v>0</v>
      </c>
      <c r="AN1020" s="27" t="s">
        <v>1648</v>
      </c>
      <c r="AO1020" s="27" t="s">
        <v>1659</v>
      </c>
      <c r="AP1020" s="15" t="s">
        <v>1666</v>
      </c>
    </row>
    <row r="1021" spans="1:42" x14ac:dyDescent="0.2">
      <c r="A1021" s="23" t="s">
        <v>511</v>
      </c>
      <c r="B1021" s="23" t="s">
        <v>1110</v>
      </c>
      <c r="C1021" s="23" t="s">
        <v>1177</v>
      </c>
      <c r="D1021" s="23" t="s">
        <v>1293</v>
      </c>
      <c r="E1021" s="23" t="s">
        <v>1604</v>
      </c>
      <c r="F1021" s="24">
        <v>1</v>
      </c>
      <c r="G1021" s="24">
        <v>0</v>
      </c>
      <c r="H1021" s="24">
        <f t="shared" si="216"/>
        <v>0</v>
      </c>
      <c r="I1021" s="24">
        <f t="shared" si="217"/>
        <v>0</v>
      </c>
      <c r="J1021" s="24">
        <f t="shared" si="218"/>
        <v>0</v>
      </c>
      <c r="K1021" s="24">
        <v>5.0000000000000001E-4</v>
      </c>
      <c r="L1021" s="24">
        <f t="shared" si="219"/>
        <v>5.0000000000000001E-4</v>
      </c>
      <c r="M1021" s="25" t="s">
        <v>8</v>
      </c>
      <c r="N1021" s="24">
        <f t="shared" si="220"/>
        <v>0</v>
      </c>
      <c r="Y1021" s="24">
        <f t="shared" si="221"/>
        <v>0</v>
      </c>
      <c r="Z1021" s="24">
        <f t="shared" si="222"/>
        <v>0</v>
      </c>
      <c r="AA1021" s="24">
        <f t="shared" si="223"/>
        <v>0</v>
      </c>
      <c r="AC1021" s="26">
        <v>21</v>
      </c>
      <c r="AD1021" s="26">
        <f t="shared" si="224"/>
        <v>0</v>
      </c>
      <c r="AE1021" s="26">
        <f t="shared" si="225"/>
        <v>0</v>
      </c>
      <c r="AL1021" s="26">
        <f t="shared" si="226"/>
        <v>0</v>
      </c>
      <c r="AM1021" s="26">
        <f t="shared" si="227"/>
        <v>0</v>
      </c>
      <c r="AN1021" s="27" t="s">
        <v>1648</v>
      </c>
      <c r="AO1021" s="27" t="s">
        <v>1659</v>
      </c>
      <c r="AP1021" s="15" t="s">
        <v>1666</v>
      </c>
    </row>
    <row r="1022" spans="1:42" x14ac:dyDescent="0.2">
      <c r="A1022" s="23" t="s">
        <v>512</v>
      </c>
      <c r="B1022" s="23" t="s">
        <v>1110</v>
      </c>
      <c r="C1022" s="23" t="s">
        <v>1179</v>
      </c>
      <c r="D1022" s="23" t="s">
        <v>1295</v>
      </c>
      <c r="E1022" s="23" t="s">
        <v>1600</v>
      </c>
      <c r="F1022" s="24">
        <v>2.7</v>
      </c>
      <c r="G1022" s="24">
        <v>0</v>
      </c>
      <c r="H1022" s="24">
        <f t="shared" si="216"/>
        <v>0</v>
      </c>
      <c r="I1022" s="24">
        <f t="shared" si="217"/>
        <v>0</v>
      </c>
      <c r="J1022" s="24">
        <f t="shared" si="218"/>
        <v>0</v>
      </c>
      <c r="K1022" s="24">
        <v>0.02</v>
      </c>
      <c r="L1022" s="24">
        <f t="shared" si="219"/>
        <v>5.4000000000000006E-2</v>
      </c>
      <c r="M1022" s="25" t="s">
        <v>7</v>
      </c>
      <c r="N1022" s="24">
        <f t="shared" si="220"/>
        <v>0</v>
      </c>
      <c r="Y1022" s="24">
        <f t="shared" si="221"/>
        <v>0</v>
      </c>
      <c r="Z1022" s="24">
        <f t="shared" si="222"/>
        <v>0</v>
      </c>
      <c r="AA1022" s="24">
        <f t="shared" si="223"/>
        <v>0</v>
      </c>
      <c r="AC1022" s="26">
        <v>21</v>
      </c>
      <c r="AD1022" s="26">
        <f t="shared" si="224"/>
        <v>0</v>
      </c>
      <c r="AE1022" s="26">
        <f t="shared" si="225"/>
        <v>0</v>
      </c>
      <c r="AL1022" s="26">
        <f t="shared" si="226"/>
        <v>0</v>
      </c>
      <c r="AM1022" s="26">
        <f t="shared" si="227"/>
        <v>0</v>
      </c>
      <c r="AN1022" s="27" t="s">
        <v>1648</v>
      </c>
      <c r="AO1022" s="27" t="s">
        <v>1659</v>
      </c>
      <c r="AP1022" s="15" t="s">
        <v>1666</v>
      </c>
    </row>
    <row r="1023" spans="1:42" x14ac:dyDescent="0.2">
      <c r="A1023" s="23" t="s">
        <v>513</v>
      </c>
      <c r="B1023" s="23" t="s">
        <v>1110</v>
      </c>
      <c r="C1023" s="23" t="s">
        <v>1178</v>
      </c>
      <c r="D1023" s="23" t="s">
        <v>1294</v>
      </c>
      <c r="E1023" s="23" t="s">
        <v>1601</v>
      </c>
      <c r="F1023" s="24">
        <v>0.95</v>
      </c>
      <c r="G1023" s="24">
        <v>0</v>
      </c>
      <c r="H1023" s="24">
        <f t="shared" si="216"/>
        <v>0</v>
      </c>
      <c r="I1023" s="24">
        <f t="shared" si="217"/>
        <v>0</v>
      </c>
      <c r="J1023" s="24">
        <f t="shared" si="218"/>
        <v>0</v>
      </c>
      <c r="K1023" s="24">
        <v>9.4000000000000004E-3</v>
      </c>
      <c r="L1023" s="24">
        <f t="shared" si="219"/>
        <v>8.9300000000000004E-3</v>
      </c>
      <c r="M1023" s="25" t="s">
        <v>8</v>
      </c>
      <c r="N1023" s="24">
        <f t="shared" si="220"/>
        <v>0</v>
      </c>
      <c r="Y1023" s="24">
        <f t="shared" si="221"/>
        <v>0</v>
      </c>
      <c r="Z1023" s="24">
        <f t="shared" si="222"/>
        <v>0</v>
      </c>
      <c r="AA1023" s="24">
        <f t="shared" si="223"/>
        <v>0</v>
      </c>
      <c r="AC1023" s="26">
        <v>21</v>
      </c>
      <c r="AD1023" s="26">
        <f t="shared" si="224"/>
        <v>0</v>
      </c>
      <c r="AE1023" s="26">
        <f t="shared" si="225"/>
        <v>0</v>
      </c>
      <c r="AL1023" s="26">
        <f t="shared" si="226"/>
        <v>0</v>
      </c>
      <c r="AM1023" s="26">
        <f t="shared" si="227"/>
        <v>0</v>
      </c>
      <c r="AN1023" s="27" t="s">
        <v>1648</v>
      </c>
      <c r="AO1023" s="27" t="s">
        <v>1659</v>
      </c>
      <c r="AP1023" s="15" t="s">
        <v>1666</v>
      </c>
    </row>
    <row r="1024" spans="1:42" x14ac:dyDescent="0.2">
      <c r="A1024" s="23" t="s">
        <v>514</v>
      </c>
      <c r="B1024" s="23" t="s">
        <v>1110</v>
      </c>
      <c r="C1024" s="23" t="s">
        <v>1180</v>
      </c>
      <c r="D1024" s="23" t="s">
        <v>1296</v>
      </c>
      <c r="E1024" s="23" t="s">
        <v>1604</v>
      </c>
      <c r="F1024" s="24">
        <v>1</v>
      </c>
      <c r="G1024" s="24">
        <v>0</v>
      </c>
      <c r="H1024" s="24">
        <f t="shared" si="216"/>
        <v>0</v>
      </c>
      <c r="I1024" s="24">
        <f t="shared" si="217"/>
        <v>0</v>
      </c>
      <c r="J1024" s="24">
        <f t="shared" si="218"/>
        <v>0</v>
      </c>
      <c r="K1024" s="24">
        <v>7.0000000000000001E-3</v>
      </c>
      <c r="L1024" s="24">
        <f t="shared" si="219"/>
        <v>7.0000000000000001E-3</v>
      </c>
      <c r="M1024" s="25" t="s">
        <v>8</v>
      </c>
      <c r="N1024" s="24">
        <f t="shared" si="220"/>
        <v>0</v>
      </c>
      <c r="Y1024" s="24">
        <f t="shared" si="221"/>
        <v>0</v>
      </c>
      <c r="Z1024" s="24">
        <f t="shared" si="222"/>
        <v>0</v>
      </c>
      <c r="AA1024" s="24">
        <f t="shared" si="223"/>
        <v>0</v>
      </c>
      <c r="AC1024" s="26">
        <v>21</v>
      </c>
      <c r="AD1024" s="26">
        <f t="shared" si="224"/>
        <v>0</v>
      </c>
      <c r="AE1024" s="26">
        <f t="shared" si="225"/>
        <v>0</v>
      </c>
      <c r="AL1024" s="26">
        <f t="shared" si="226"/>
        <v>0</v>
      </c>
      <c r="AM1024" s="26">
        <f t="shared" si="227"/>
        <v>0</v>
      </c>
      <c r="AN1024" s="27" t="s">
        <v>1648</v>
      </c>
      <c r="AO1024" s="27" t="s">
        <v>1659</v>
      </c>
      <c r="AP1024" s="15" t="s">
        <v>1666</v>
      </c>
    </row>
    <row r="1025" spans="1:42" x14ac:dyDescent="0.2">
      <c r="A1025" s="20"/>
      <c r="B1025" s="21" t="s">
        <v>1110</v>
      </c>
      <c r="C1025" s="21" t="s">
        <v>99</v>
      </c>
      <c r="D1025" s="48" t="s">
        <v>1297</v>
      </c>
      <c r="E1025" s="43"/>
      <c r="F1025" s="43"/>
      <c r="G1025" s="43"/>
      <c r="H1025" s="22">
        <f>SUM(H1026:H1032)</f>
        <v>0</v>
      </c>
      <c r="I1025" s="22">
        <f>SUM(I1026:I1032)</f>
        <v>0</v>
      </c>
      <c r="J1025" s="22">
        <f>H1025+I1025</f>
        <v>0</v>
      </c>
      <c r="K1025" s="15"/>
      <c r="L1025" s="22">
        <f>SUM(L1026:L1032)</f>
        <v>1.06674</v>
      </c>
      <c r="O1025" s="22">
        <f>IF(P1025="PR",J1025,SUM(N1026:N1032))</f>
        <v>0</v>
      </c>
      <c r="P1025" s="15" t="s">
        <v>1626</v>
      </c>
      <c r="Q1025" s="22">
        <f>IF(P1025="HS",H1025,0)</f>
        <v>0</v>
      </c>
      <c r="R1025" s="22">
        <f>IF(P1025="HS",I1025-O1025,0)</f>
        <v>0</v>
      </c>
      <c r="S1025" s="22">
        <f>IF(P1025="PS",H1025,0)</f>
        <v>0</v>
      </c>
      <c r="T1025" s="22">
        <f>IF(P1025="PS",I1025-O1025,0)</f>
        <v>0</v>
      </c>
      <c r="U1025" s="22">
        <f>IF(P1025="MP",H1025,0)</f>
        <v>0</v>
      </c>
      <c r="V1025" s="22">
        <f>IF(P1025="MP",I1025-O1025,0)</f>
        <v>0</v>
      </c>
      <c r="W1025" s="22">
        <f>IF(P1025="OM",H1025,0)</f>
        <v>0</v>
      </c>
      <c r="X1025" s="15" t="s">
        <v>1110</v>
      </c>
      <c r="AH1025" s="22">
        <f>SUM(Y1026:Y1032)</f>
        <v>0</v>
      </c>
      <c r="AI1025" s="22">
        <f>SUM(Z1026:Z1032)</f>
        <v>0</v>
      </c>
      <c r="AJ1025" s="22">
        <f>SUM(AA1026:AA1032)</f>
        <v>0</v>
      </c>
    </row>
    <row r="1026" spans="1:42" x14ac:dyDescent="0.2">
      <c r="A1026" s="23" t="s">
        <v>515</v>
      </c>
      <c r="B1026" s="23" t="s">
        <v>1110</v>
      </c>
      <c r="C1026" s="23" t="s">
        <v>1200</v>
      </c>
      <c r="D1026" s="23" t="s">
        <v>1298</v>
      </c>
      <c r="E1026" s="23" t="s">
        <v>1601</v>
      </c>
      <c r="F1026" s="24">
        <v>0.95</v>
      </c>
      <c r="G1026" s="24">
        <v>0</v>
      </c>
      <c r="H1026" s="24">
        <f t="shared" ref="H1026:H1032" si="228">ROUND(F1026*AD1026,2)</f>
        <v>0</v>
      </c>
      <c r="I1026" s="24">
        <f t="shared" ref="I1026:I1032" si="229">J1026-H1026</f>
        <v>0</v>
      </c>
      <c r="J1026" s="24">
        <f t="shared" ref="J1026:J1032" si="230">ROUND(F1026*G1026,2)</f>
        <v>0</v>
      </c>
      <c r="K1026" s="24">
        <v>3.9600000000000003E-2</v>
      </c>
      <c r="L1026" s="24">
        <f t="shared" ref="L1026:L1032" si="231">F1026*K1026</f>
        <v>3.7620000000000001E-2</v>
      </c>
      <c r="M1026" s="25" t="s">
        <v>7</v>
      </c>
      <c r="N1026" s="24">
        <f t="shared" ref="N1026:N1032" si="232">IF(M1026="5",I1026,0)</f>
        <v>0</v>
      </c>
      <c r="Y1026" s="24">
        <f t="shared" ref="Y1026:Y1032" si="233">IF(AC1026=0,J1026,0)</f>
        <v>0</v>
      </c>
      <c r="Z1026" s="24">
        <f t="shared" ref="Z1026:Z1032" si="234">IF(AC1026=15,J1026,0)</f>
        <v>0</v>
      </c>
      <c r="AA1026" s="24">
        <f t="shared" ref="AA1026:AA1032" si="235">IF(AC1026=21,J1026,0)</f>
        <v>0</v>
      </c>
      <c r="AC1026" s="26">
        <v>21</v>
      </c>
      <c r="AD1026" s="26">
        <f t="shared" ref="AD1026:AD1032" si="236">G1026*0</f>
        <v>0</v>
      </c>
      <c r="AE1026" s="26">
        <f t="shared" ref="AE1026:AE1032" si="237">G1026*(1-0)</f>
        <v>0</v>
      </c>
      <c r="AL1026" s="26">
        <f t="shared" ref="AL1026:AL1032" si="238">F1026*AD1026</f>
        <v>0</v>
      </c>
      <c r="AM1026" s="26">
        <f t="shared" ref="AM1026:AM1032" si="239">F1026*AE1026</f>
        <v>0</v>
      </c>
      <c r="AN1026" s="27" t="s">
        <v>1649</v>
      </c>
      <c r="AO1026" s="27" t="s">
        <v>1659</v>
      </c>
      <c r="AP1026" s="15" t="s">
        <v>1666</v>
      </c>
    </row>
    <row r="1027" spans="1:42" x14ac:dyDescent="0.2">
      <c r="A1027" s="23" t="s">
        <v>516</v>
      </c>
      <c r="B1027" s="23" t="s">
        <v>1110</v>
      </c>
      <c r="C1027" s="23" t="s">
        <v>1182</v>
      </c>
      <c r="D1027" s="23" t="s">
        <v>1299</v>
      </c>
      <c r="E1027" s="23" t="s">
        <v>1604</v>
      </c>
      <c r="F1027" s="24">
        <v>1</v>
      </c>
      <c r="G1027" s="24">
        <v>0</v>
      </c>
      <c r="H1027" s="24">
        <f t="shared" si="228"/>
        <v>0</v>
      </c>
      <c r="I1027" s="24">
        <f t="shared" si="229"/>
        <v>0</v>
      </c>
      <c r="J1027" s="24">
        <f t="shared" si="230"/>
        <v>0</v>
      </c>
      <c r="K1027" s="24">
        <v>5.1999999999999995E-4</v>
      </c>
      <c r="L1027" s="24">
        <f t="shared" si="231"/>
        <v>5.1999999999999995E-4</v>
      </c>
      <c r="M1027" s="25" t="s">
        <v>7</v>
      </c>
      <c r="N1027" s="24">
        <f t="shared" si="232"/>
        <v>0</v>
      </c>
      <c r="Y1027" s="24">
        <f t="shared" si="233"/>
        <v>0</v>
      </c>
      <c r="Z1027" s="24">
        <f t="shared" si="234"/>
        <v>0</v>
      </c>
      <c r="AA1027" s="24">
        <f t="shared" si="235"/>
        <v>0</v>
      </c>
      <c r="AC1027" s="26">
        <v>21</v>
      </c>
      <c r="AD1027" s="26">
        <f t="shared" si="236"/>
        <v>0</v>
      </c>
      <c r="AE1027" s="26">
        <f t="shared" si="237"/>
        <v>0</v>
      </c>
      <c r="AL1027" s="26">
        <f t="shared" si="238"/>
        <v>0</v>
      </c>
      <c r="AM1027" s="26">
        <f t="shared" si="239"/>
        <v>0</v>
      </c>
      <c r="AN1027" s="27" t="s">
        <v>1649</v>
      </c>
      <c r="AO1027" s="27" t="s">
        <v>1659</v>
      </c>
      <c r="AP1027" s="15" t="s">
        <v>1666</v>
      </c>
    </row>
    <row r="1028" spans="1:42" x14ac:dyDescent="0.2">
      <c r="A1028" s="23" t="s">
        <v>517</v>
      </c>
      <c r="B1028" s="23" t="s">
        <v>1110</v>
      </c>
      <c r="C1028" s="23" t="s">
        <v>1183</v>
      </c>
      <c r="D1028" s="23" t="s">
        <v>1300</v>
      </c>
      <c r="E1028" s="23" t="s">
        <v>1604</v>
      </c>
      <c r="F1028" s="24">
        <v>1</v>
      </c>
      <c r="G1028" s="24">
        <v>0</v>
      </c>
      <c r="H1028" s="24">
        <f t="shared" si="228"/>
        <v>0</v>
      </c>
      <c r="I1028" s="24">
        <f t="shared" si="229"/>
        <v>0</v>
      </c>
      <c r="J1028" s="24">
        <f t="shared" si="230"/>
        <v>0</v>
      </c>
      <c r="K1028" s="24">
        <v>2.2499999999999998E-3</v>
      </c>
      <c r="L1028" s="24">
        <f t="shared" si="231"/>
        <v>2.2499999999999998E-3</v>
      </c>
      <c r="M1028" s="25" t="s">
        <v>7</v>
      </c>
      <c r="N1028" s="24">
        <f t="shared" si="232"/>
        <v>0</v>
      </c>
      <c r="Y1028" s="24">
        <f t="shared" si="233"/>
        <v>0</v>
      </c>
      <c r="Z1028" s="24">
        <f t="shared" si="234"/>
        <v>0</v>
      </c>
      <c r="AA1028" s="24">
        <f t="shared" si="235"/>
        <v>0</v>
      </c>
      <c r="AC1028" s="26">
        <v>21</v>
      </c>
      <c r="AD1028" s="26">
        <f t="shared" si="236"/>
        <v>0</v>
      </c>
      <c r="AE1028" s="26">
        <f t="shared" si="237"/>
        <v>0</v>
      </c>
      <c r="AL1028" s="26">
        <f t="shared" si="238"/>
        <v>0</v>
      </c>
      <c r="AM1028" s="26">
        <f t="shared" si="239"/>
        <v>0</v>
      </c>
      <c r="AN1028" s="27" t="s">
        <v>1649</v>
      </c>
      <c r="AO1028" s="27" t="s">
        <v>1659</v>
      </c>
      <c r="AP1028" s="15" t="s">
        <v>1666</v>
      </c>
    </row>
    <row r="1029" spans="1:42" x14ac:dyDescent="0.2">
      <c r="A1029" s="23" t="s">
        <v>518</v>
      </c>
      <c r="B1029" s="23" t="s">
        <v>1110</v>
      </c>
      <c r="C1029" s="23" t="s">
        <v>1184</v>
      </c>
      <c r="D1029" s="23" t="s">
        <v>1301</v>
      </c>
      <c r="E1029" s="23" t="s">
        <v>1604</v>
      </c>
      <c r="F1029" s="24">
        <v>1</v>
      </c>
      <c r="G1029" s="24">
        <v>0</v>
      </c>
      <c r="H1029" s="24">
        <f t="shared" si="228"/>
        <v>0</v>
      </c>
      <c r="I1029" s="24">
        <f t="shared" si="229"/>
        <v>0</v>
      </c>
      <c r="J1029" s="24">
        <f t="shared" si="230"/>
        <v>0</v>
      </c>
      <c r="K1029" s="24">
        <v>1.933E-2</v>
      </c>
      <c r="L1029" s="24">
        <f t="shared" si="231"/>
        <v>1.933E-2</v>
      </c>
      <c r="M1029" s="25" t="s">
        <v>7</v>
      </c>
      <c r="N1029" s="24">
        <f t="shared" si="232"/>
        <v>0</v>
      </c>
      <c r="Y1029" s="24">
        <f t="shared" si="233"/>
        <v>0</v>
      </c>
      <c r="Z1029" s="24">
        <f t="shared" si="234"/>
        <v>0</v>
      </c>
      <c r="AA1029" s="24">
        <f t="shared" si="235"/>
        <v>0</v>
      </c>
      <c r="AC1029" s="26">
        <v>21</v>
      </c>
      <c r="AD1029" s="26">
        <f t="shared" si="236"/>
        <v>0</v>
      </c>
      <c r="AE1029" s="26">
        <f t="shared" si="237"/>
        <v>0</v>
      </c>
      <c r="AL1029" s="26">
        <f t="shared" si="238"/>
        <v>0</v>
      </c>
      <c r="AM1029" s="26">
        <f t="shared" si="239"/>
        <v>0</v>
      </c>
      <c r="AN1029" s="27" t="s">
        <v>1649</v>
      </c>
      <c r="AO1029" s="27" t="s">
        <v>1659</v>
      </c>
      <c r="AP1029" s="15" t="s">
        <v>1666</v>
      </c>
    </row>
    <row r="1030" spans="1:42" x14ac:dyDescent="0.2">
      <c r="A1030" s="23" t="s">
        <v>519</v>
      </c>
      <c r="B1030" s="23" t="s">
        <v>1110</v>
      </c>
      <c r="C1030" s="23" t="s">
        <v>1185</v>
      </c>
      <c r="D1030" s="23" t="s">
        <v>1302</v>
      </c>
      <c r="E1030" s="23" t="s">
        <v>1604</v>
      </c>
      <c r="F1030" s="24">
        <v>1</v>
      </c>
      <c r="G1030" s="24">
        <v>0</v>
      </c>
      <c r="H1030" s="24">
        <f t="shared" si="228"/>
        <v>0</v>
      </c>
      <c r="I1030" s="24">
        <f t="shared" si="229"/>
        <v>0</v>
      </c>
      <c r="J1030" s="24">
        <f t="shared" si="230"/>
        <v>0</v>
      </c>
      <c r="K1030" s="24">
        <v>1.56E-3</v>
      </c>
      <c r="L1030" s="24">
        <f t="shared" si="231"/>
        <v>1.56E-3</v>
      </c>
      <c r="M1030" s="25" t="s">
        <v>7</v>
      </c>
      <c r="N1030" s="24">
        <f t="shared" si="232"/>
        <v>0</v>
      </c>
      <c r="Y1030" s="24">
        <f t="shared" si="233"/>
        <v>0</v>
      </c>
      <c r="Z1030" s="24">
        <f t="shared" si="234"/>
        <v>0</v>
      </c>
      <c r="AA1030" s="24">
        <f t="shared" si="235"/>
        <v>0</v>
      </c>
      <c r="AC1030" s="26">
        <v>21</v>
      </c>
      <c r="AD1030" s="26">
        <f t="shared" si="236"/>
        <v>0</v>
      </c>
      <c r="AE1030" s="26">
        <f t="shared" si="237"/>
        <v>0</v>
      </c>
      <c r="AL1030" s="26">
        <f t="shared" si="238"/>
        <v>0</v>
      </c>
      <c r="AM1030" s="26">
        <f t="shared" si="239"/>
        <v>0</v>
      </c>
      <c r="AN1030" s="27" t="s">
        <v>1649</v>
      </c>
      <c r="AO1030" s="27" t="s">
        <v>1659</v>
      </c>
      <c r="AP1030" s="15" t="s">
        <v>1666</v>
      </c>
    </row>
    <row r="1031" spans="1:42" x14ac:dyDescent="0.2">
      <c r="A1031" s="23" t="s">
        <v>520</v>
      </c>
      <c r="B1031" s="23" t="s">
        <v>1110</v>
      </c>
      <c r="C1031" s="23" t="s">
        <v>1186</v>
      </c>
      <c r="D1031" s="23" t="s">
        <v>1303</v>
      </c>
      <c r="E1031" s="23" t="s">
        <v>1604</v>
      </c>
      <c r="F1031" s="24">
        <v>1</v>
      </c>
      <c r="G1031" s="24">
        <v>0</v>
      </c>
      <c r="H1031" s="24">
        <f t="shared" si="228"/>
        <v>0</v>
      </c>
      <c r="I1031" s="24">
        <f t="shared" si="229"/>
        <v>0</v>
      </c>
      <c r="J1031" s="24">
        <f t="shared" si="230"/>
        <v>0</v>
      </c>
      <c r="K1031" s="24">
        <v>1.9460000000000002E-2</v>
      </c>
      <c r="L1031" s="24">
        <f t="shared" si="231"/>
        <v>1.9460000000000002E-2</v>
      </c>
      <c r="M1031" s="25" t="s">
        <v>7</v>
      </c>
      <c r="N1031" s="24">
        <f t="shared" si="232"/>
        <v>0</v>
      </c>
      <c r="Y1031" s="24">
        <f t="shared" si="233"/>
        <v>0</v>
      </c>
      <c r="Z1031" s="24">
        <f t="shared" si="234"/>
        <v>0</v>
      </c>
      <c r="AA1031" s="24">
        <f t="shared" si="235"/>
        <v>0</v>
      </c>
      <c r="AC1031" s="26">
        <v>21</v>
      </c>
      <c r="AD1031" s="26">
        <f t="shared" si="236"/>
        <v>0</v>
      </c>
      <c r="AE1031" s="26">
        <f t="shared" si="237"/>
        <v>0</v>
      </c>
      <c r="AL1031" s="26">
        <f t="shared" si="238"/>
        <v>0</v>
      </c>
      <c r="AM1031" s="26">
        <f t="shared" si="239"/>
        <v>0</v>
      </c>
      <c r="AN1031" s="27" t="s">
        <v>1649</v>
      </c>
      <c r="AO1031" s="27" t="s">
        <v>1659</v>
      </c>
      <c r="AP1031" s="15" t="s">
        <v>1666</v>
      </c>
    </row>
    <row r="1032" spans="1:42" x14ac:dyDescent="0.2">
      <c r="A1032" s="23" t="s">
        <v>521</v>
      </c>
      <c r="B1032" s="23" t="s">
        <v>1110</v>
      </c>
      <c r="C1032" s="23" t="s">
        <v>1187</v>
      </c>
      <c r="D1032" s="23" t="s">
        <v>1304</v>
      </c>
      <c r="E1032" s="23" t="s">
        <v>1600</v>
      </c>
      <c r="F1032" s="24">
        <v>14.5</v>
      </c>
      <c r="G1032" s="24">
        <v>0</v>
      </c>
      <c r="H1032" s="24">
        <f t="shared" si="228"/>
        <v>0</v>
      </c>
      <c r="I1032" s="24">
        <f t="shared" si="229"/>
        <v>0</v>
      </c>
      <c r="J1032" s="24">
        <f t="shared" si="230"/>
        <v>0</v>
      </c>
      <c r="K1032" s="24">
        <v>6.8000000000000005E-2</v>
      </c>
      <c r="L1032" s="24">
        <f t="shared" si="231"/>
        <v>0.9860000000000001</v>
      </c>
      <c r="M1032" s="25" t="s">
        <v>7</v>
      </c>
      <c r="N1032" s="24">
        <f t="shared" si="232"/>
        <v>0</v>
      </c>
      <c r="Y1032" s="24">
        <f t="shared" si="233"/>
        <v>0</v>
      </c>
      <c r="Z1032" s="24">
        <f t="shared" si="234"/>
        <v>0</v>
      </c>
      <c r="AA1032" s="24">
        <f t="shared" si="235"/>
        <v>0</v>
      </c>
      <c r="AC1032" s="26">
        <v>21</v>
      </c>
      <c r="AD1032" s="26">
        <f t="shared" si="236"/>
        <v>0</v>
      </c>
      <c r="AE1032" s="26">
        <f t="shared" si="237"/>
        <v>0</v>
      </c>
      <c r="AL1032" s="26">
        <f t="shared" si="238"/>
        <v>0</v>
      </c>
      <c r="AM1032" s="26">
        <f t="shared" si="239"/>
        <v>0</v>
      </c>
      <c r="AN1032" s="27" t="s">
        <v>1649</v>
      </c>
      <c r="AO1032" s="27" t="s">
        <v>1659</v>
      </c>
      <c r="AP1032" s="15" t="s">
        <v>1666</v>
      </c>
    </row>
    <row r="1033" spans="1:42" x14ac:dyDescent="0.2">
      <c r="A1033" s="20"/>
      <c r="B1033" s="21" t="s">
        <v>1110</v>
      </c>
      <c r="C1033" s="21" t="s">
        <v>1188</v>
      </c>
      <c r="D1033" s="42" t="s">
        <v>1305</v>
      </c>
      <c r="E1033" s="43"/>
      <c r="F1033" s="43"/>
      <c r="G1033" s="43"/>
      <c r="H1033" s="22">
        <f>SUM(H1034:H1034)</f>
        <v>0</v>
      </c>
      <c r="I1033" s="22">
        <f>SUM(I1034:I1034)</f>
        <v>0</v>
      </c>
      <c r="J1033" s="22">
        <f>H1033+I1033</f>
        <v>0</v>
      </c>
      <c r="K1033" s="15"/>
      <c r="L1033" s="22">
        <f>SUM(L1034:L1034)</f>
        <v>0</v>
      </c>
      <c r="O1033" s="22">
        <f>IF(P1033="PR",J1033,SUM(N1034:N1034))</f>
        <v>0</v>
      </c>
      <c r="P1033" s="15" t="s">
        <v>1628</v>
      </c>
      <c r="Q1033" s="22">
        <f>IF(P1033="HS",H1033,0)</f>
        <v>0</v>
      </c>
      <c r="R1033" s="22">
        <f>IF(P1033="HS",I1033-O1033,0)</f>
        <v>0</v>
      </c>
      <c r="S1033" s="22">
        <f>IF(P1033="PS",H1033,0)</f>
        <v>0</v>
      </c>
      <c r="T1033" s="22">
        <f>IF(P1033="PS",I1033-O1033,0)</f>
        <v>0</v>
      </c>
      <c r="U1033" s="22">
        <f>IF(P1033="MP",H1033,0)</f>
        <v>0</v>
      </c>
      <c r="V1033" s="22">
        <f>IF(P1033="MP",I1033-O1033,0)</f>
        <v>0</v>
      </c>
      <c r="W1033" s="22">
        <f>IF(P1033="OM",H1033,0)</f>
        <v>0</v>
      </c>
      <c r="X1033" s="15" t="s">
        <v>1110</v>
      </c>
      <c r="AH1033" s="22">
        <f>SUM(Y1034:Y1034)</f>
        <v>0</v>
      </c>
      <c r="AI1033" s="22">
        <f>SUM(Z1034:Z1034)</f>
        <v>0</v>
      </c>
      <c r="AJ1033" s="22">
        <f>SUM(AA1034:AA1034)</f>
        <v>0</v>
      </c>
    </row>
    <row r="1034" spans="1:42" x14ac:dyDescent="0.2">
      <c r="A1034" s="23" t="s">
        <v>522</v>
      </c>
      <c r="B1034" s="23" t="s">
        <v>1110</v>
      </c>
      <c r="C1034" s="23" t="s">
        <v>1189</v>
      </c>
      <c r="D1034" s="23" t="s">
        <v>1306</v>
      </c>
      <c r="E1034" s="23" t="s">
        <v>1602</v>
      </c>
      <c r="F1034" s="24">
        <v>0.62</v>
      </c>
      <c r="G1034" s="24">
        <v>0</v>
      </c>
      <c r="H1034" s="24">
        <f>ROUND(F1034*AD1034,2)</f>
        <v>0</v>
      </c>
      <c r="I1034" s="24">
        <f>J1034-H1034</f>
        <v>0</v>
      </c>
      <c r="J1034" s="24">
        <f>ROUND(F1034*G1034,2)</f>
        <v>0</v>
      </c>
      <c r="K1034" s="24">
        <v>0</v>
      </c>
      <c r="L1034" s="24">
        <f>F1034*K1034</f>
        <v>0</v>
      </c>
      <c r="M1034" s="25" t="s">
        <v>10</v>
      </c>
      <c r="N1034" s="24">
        <f>IF(M1034="5",I1034,0)</f>
        <v>0</v>
      </c>
      <c r="Y1034" s="24">
        <f>IF(AC1034=0,J1034,0)</f>
        <v>0</v>
      </c>
      <c r="Z1034" s="24">
        <f>IF(AC1034=15,J1034,0)</f>
        <v>0</v>
      </c>
      <c r="AA1034" s="24">
        <f>IF(AC1034=21,J1034,0)</f>
        <v>0</v>
      </c>
      <c r="AC1034" s="26">
        <v>21</v>
      </c>
      <c r="AD1034" s="26">
        <f>G1034*0</f>
        <v>0</v>
      </c>
      <c r="AE1034" s="26">
        <f>G1034*(1-0)</f>
        <v>0</v>
      </c>
      <c r="AL1034" s="26">
        <f>F1034*AD1034</f>
        <v>0</v>
      </c>
      <c r="AM1034" s="26">
        <f>F1034*AE1034</f>
        <v>0</v>
      </c>
      <c r="AN1034" s="27" t="s">
        <v>1650</v>
      </c>
      <c r="AO1034" s="27" t="s">
        <v>1659</v>
      </c>
      <c r="AP1034" s="15" t="s">
        <v>1666</v>
      </c>
    </row>
    <row r="1035" spans="1:42" x14ac:dyDescent="0.2">
      <c r="D1035" s="28" t="s">
        <v>1463</v>
      </c>
      <c r="F1035" s="29">
        <v>0.62</v>
      </c>
    </row>
    <row r="1036" spans="1:42" x14ac:dyDescent="0.2">
      <c r="A1036" s="20"/>
      <c r="B1036" s="21" t="s">
        <v>1110</v>
      </c>
      <c r="C1036" s="21" t="s">
        <v>1190</v>
      </c>
      <c r="D1036" s="42" t="s">
        <v>1308</v>
      </c>
      <c r="E1036" s="43"/>
      <c r="F1036" s="43"/>
      <c r="G1036" s="43"/>
      <c r="H1036" s="22">
        <f>SUM(H1037:H1037)</f>
        <v>0</v>
      </c>
      <c r="I1036" s="22">
        <f>SUM(I1037:I1037)</f>
        <v>0</v>
      </c>
      <c r="J1036" s="22">
        <f>H1036+I1036</f>
        <v>0</v>
      </c>
      <c r="K1036" s="15"/>
      <c r="L1036" s="22">
        <f>SUM(L1037:L1037)</f>
        <v>0</v>
      </c>
      <c r="O1036" s="22">
        <f>IF(P1036="PR",J1036,SUM(N1037:N1037))</f>
        <v>0</v>
      </c>
      <c r="P1036" s="15" t="s">
        <v>1629</v>
      </c>
      <c r="Q1036" s="22">
        <f>IF(P1036="HS",H1036,0)</f>
        <v>0</v>
      </c>
      <c r="R1036" s="22">
        <f>IF(P1036="HS",I1036-O1036,0)</f>
        <v>0</v>
      </c>
      <c r="S1036" s="22">
        <f>IF(P1036="PS",H1036,0)</f>
        <v>0</v>
      </c>
      <c r="T1036" s="22">
        <f>IF(P1036="PS",I1036-O1036,0)</f>
        <v>0</v>
      </c>
      <c r="U1036" s="22">
        <f>IF(P1036="MP",H1036,0)</f>
        <v>0</v>
      </c>
      <c r="V1036" s="22">
        <f>IF(P1036="MP",I1036-O1036,0)</f>
        <v>0</v>
      </c>
      <c r="W1036" s="22">
        <f>IF(P1036="OM",H1036,0)</f>
        <v>0</v>
      </c>
      <c r="X1036" s="15" t="s">
        <v>1110</v>
      </c>
      <c r="AH1036" s="22">
        <f>SUM(Y1037:Y1037)</f>
        <v>0</v>
      </c>
      <c r="AI1036" s="22">
        <f>SUM(Z1037:Z1037)</f>
        <v>0</v>
      </c>
      <c r="AJ1036" s="22">
        <f>SUM(AA1037:AA1037)</f>
        <v>0</v>
      </c>
    </row>
    <row r="1037" spans="1:42" x14ac:dyDescent="0.2">
      <c r="A1037" s="23" t="s">
        <v>523</v>
      </c>
      <c r="B1037" s="23" t="s">
        <v>1110</v>
      </c>
      <c r="C1037" s="23"/>
      <c r="D1037" s="23" t="s">
        <v>1308</v>
      </c>
      <c r="E1037" s="23"/>
      <c r="F1037" s="24">
        <v>1</v>
      </c>
      <c r="G1037" s="24">
        <v>0</v>
      </c>
      <c r="H1037" s="24">
        <f>ROUND(F1037*AD1037,2)</f>
        <v>0</v>
      </c>
      <c r="I1037" s="24">
        <f>J1037-H1037</f>
        <v>0</v>
      </c>
      <c r="J1037" s="24">
        <f>ROUND(F1037*G1037,2)</f>
        <v>0</v>
      </c>
      <c r="K1037" s="24">
        <v>0</v>
      </c>
      <c r="L1037" s="24">
        <f>F1037*K1037</f>
        <v>0</v>
      </c>
      <c r="M1037" s="25" t="s">
        <v>8</v>
      </c>
      <c r="N1037" s="24">
        <f>IF(M1037="5",I1037,0)</f>
        <v>0</v>
      </c>
      <c r="Y1037" s="24">
        <f>IF(AC1037=0,J1037,0)</f>
        <v>0</v>
      </c>
      <c r="Z1037" s="24">
        <f>IF(AC1037=15,J1037,0)</f>
        <v>0</v>
      </c>
      <c r="AA1037" s="24">
        <f>IF(AC1037=21,J1037,0)</f>
        <v>0</v>
      </c>
      <c r="AC1037" s="26">
        <v>21</v>
      </c>
      <c r="AD1037" s="26">
        <f>G1037*0</f>
        <v>0</v>
      </c>
      <c r="AE1037" s="26">
        <f>G1037*(1-0)</f>
        <v>0</v>
      </c>
      <c r="AL1037" s="26">
        <f>F1037*AD1037</f>
        <v>0</v>
      </c>
      <c r="AM1037" s="26">
        <f>F1037*AE1037</f>
        <v>0</v>
      </c>
      <c r="AN1037" s="27" t="s">
        <v>1651</v>
      </c>
      <c r="AO1037" s="27" t="s">
        <v>1659</v>
      </c>
      <c r="AP1037" s="15" t="s">
        <v>1666</v>
      </c>
    </row>
    <row r="1038" spans="1:42" x14ac:dyDescent="0.2">
      <c r="A1038" s="20"/>
      <c r="B1038" s="21" t="s">
        <v>1110</v>
      </c>
      <c r="C1038" s="21" t="s">
        <v>1191</v>
      </c>
      <c r="D1038" s="42" t="s">
        <v>1309</v>
      </c>
      <c r="E1038" s="43"/>
      <c r="F1038" s="43"/>
      <c r="G1038" s="43"/>
      <c r="H1038" s="22">
        <f>SUM(H1039:H1044)</f>
        <v>0</v>
      </c>
      <c r="I1038" s="22">
        <f>SUM(I1039:I1044)</f>
        <v>0</v>
      </c>
      <c r="J1038" s="22">
        <f>H1038+I1038</f>
        <v>0</v>
      </c>
      <c r="K1038" s="15"/>
      <c r="L1038" s="22">
        <f>SUM(L1039:L1044)</f>
        <v>0</v>
      </c>
      <c r="O1038" s="22">
        <f>IF(P1038="PR",J1038,SUM(N1039:N1044))</f>
        <v>0</v>
      </c>
      <c r="P1038" s="15" t="s">
        <v>1628</v>
      </c>
      <c r="Q1038" s="22">
        <f>IF(P1038="HS",H1038,0)</f>
        <v>0</v>
      </c>
      <c r="R1038" s="22">
        <f>IF(P1038="HS",I1038-O1038,0)</f>
        <v>0</v>
      </c>
      <c r="S1038" s="22">
        <f>IF(P1038="PS",H1038,0)</f>
        <v>0</v>
      </c>
      <c r="T1038" s="22">
        <f>IF(P1038="PS",I1038-O1038,0)</f>
        <v>0</v>
      </c>
      <c r="U1038" s="22">
        <f>IF(P1038="MP",H1038,0)</f>
        <v>0</v>
      </c>
      <c r="V1038" s="22">
        <f>IF(P1038="MP",I1038-O1038,0)</f>
        <v>0</v>
      </c>
      <c r="W1038" s="22">
        <f>IF(P1038="OM",H1038,0)</f>
        <v>0</v>
      </c>
      <c r="X1038" s="15" t="s">
        <v>1110</v>
      </c>
      <c r="AH1038" s="22">
        <f>SUM(Y1039:Y1044)</f>
        <v>0</v>
      </c>
      <c r="AI1038" s="22">
        <f>SUM(Z1039:Z1044)</f>
        <v>0</v>
      </c>
      <c r="AJ1038" s="22">
        <f>SUM(AA1039:AA1044)</f>
        <v>0</v>
      </c>
    </row>
    <row r="1039" spans="1:42" x14ac:dyDescent="0.2">
      <c r="A1039" s="23" t="s">
        <v>524</v>
      </c>
      <c r="B1039" s="23" t="s">
        <v>1110</v>
      </c>
      <c r="C1039" s="23" t="s">
        <v>1192</v>
      </c>
      <c r="D1039" s="23" t="s">
        <v>1310</v>
      </c>
      <c r="E1039" s="23" t="s">
        <v>1602</v>
      </c>
      <c r="F1039" s="24">
        <v>1.1399999999999999</v>
      </c>
      <c r="G1039" s="24">
        <v>0</v>
      </c>
      <c r="H1039" s="24">
        <f t="shared" ref="H1039:H1044" si="240">ROUND(F1039*AD1039,2)</f>
        <v>0</v>
      </c>
      <c r="I1039" s="24">
        <f t="shared" ref="I1039:I1044" si="241">J1039-H1039</f>
        <v>0</v>
      </c>
      <c r="J1039" s="24">
        <f t="shared" ref="J1039:J1044" si="242">ROUND(F1039*G1039,2)</f>
        <v>0</v>
      </c>
      <c r="K1039" s="24">
        <v>0</v>
      </c>
      <c r="L1039" s="24">
        <f t="shared" ref="L1039:L1044" si="243">F1039*K1039</f>
        <v>0</v>
      </c>
      <c r="M1039" s="25" t="s">
        <v>10</v>
      </c>
      <c r="N1039" s="24">
        <f t="shared" ref="N1039:N1044" si="244">IF(M1039="5",I1039,0)</f>
        <v>0</v>
      </c>
      <c r="Y1039" s="24">
        <f t="shared" ref="Y1039:Y1044" si="245">IF(AC1039=0,J1039,0)</f>
        <v>0</v>
      </c>
      <c r="Z1039" s="24">
        <f t="shared" ref="Z1039:Z1044" si="246">IF(AC1039=15,J1039,0)</f>
        <v>0</v>
      </c>
      <c r="AA1039" s="24">
        <f t="shared" ref="AA1039:AA1044" si="247">IF(AC1039=21,J1039,0)</f>
        <v>0</v>
      </c>
      <c r="AC1039" s="26">
        <v>21</v>
      </c>
      <c r="AD1039" s="26">
        <f t="shared" ref="AD1039:AD1044" si="248">G1039*0</f>
        <v>0</v>
      </c>
      <c r="AE1039" s="26">
        <f t="shared" ref="AE1039:AE1044" si="249">G1039*(1-0)</f>
        <v>0</v>
      </c>
      <c r="AL1039" s="26">
        <f t="shared" ref="AL1039:AL1044" si="250">F1039*AD1039</f>
        <v>0</v>
      </c>
      <c r="AM1039" s="26">
        <f t="shared" ref="AM1039:AM1044" si="251">F1039*AE1039</f>
        <v>0</v>
      </c>
      <c r="AN1039" s="27" t="s">
        <v>1652</v>
      </c>
      <c r="AO1039" s="27" t="s">
        <v>1659</v>
      </c>
      <c r="AP1039" s="15" t="s">
        <v>1666</v>
      </c>
    </row>
    <row r="1040" spans="1:42" x14ac:dyDescent="0.2">
      <c r="A1040" s="23" t="s">
        <v>525</v>
      </c>
      <c r="B1040" s="23" t="s">
        <v>1110</v>
      </c>
      <c r="C1040" s="23" t="s">
        <v>1193</v>
      </c>
      <c r="D1040" s="23" t="s">
        <v>1311</v>
      </c>
      <c r="E1040" s="23" t="s">
        <v>1602</v>
      </c>
      <c r="F1040" s="24">
        <v>1.1399999999999999</v>
      </c>
      <c r="G1040" s="24">
        <v>0</v>
      </c>
      <c r="H1040" s="24">
        <f t="shared" si="240"/>
        <v>0</v>
      </c>
      <c r="I1040" s="24">
        <f t="shared" si="241"/>
        <v>0</v>
      </c>
      <c r="J1040" s="24">
        <f t="shared" si="242"/>
        <v>0</v>
      </c>
      <c r="K1040" s="24">
        <v>0</v>
      </c>
      <c r="L1040" s="24">
        <f t="shared" si="243"/>
        <v>0</v>
      </c>
      <c r="M1040" s="25" t="s">
        <v>10</v>
      </c>
      <c r="N1040" s="24">
        <f t="shared" si="244"/>
        <v>0</v>
      </c>
      <c r="Y1040" s="24">
        <f t="shared" si="245"/>
        <v>0</v>
      </c>
      <c r="Z1040" s="24">
        <f t="shared" si="246"/>
        <v>0</v>
      </c>
      <c r="AA1040" s="24">
        <f t="shared" si="247"/>
        <v>0</v>
      </c>
      <c r="AC1040" s="26">
        <v>21</v>
      </c>
      <c r="AD1040" s="26">
        <f t="shared" si="248"/>
        <v>0</v>
      </c>
      <c r="AE1040" s="26">
        <f t="shared" si="249"/>
        <v>0</v>
      </c>
      <c r="AL1040" s="26">
        <f t="shared" si="250"/>
        <v>0</v>
      </c>
      <c r="AM1040" s="26">
        <f t="shared" si="251"/>
        <v>0</v>
      </c>
      <c r="AN1040" s="27" t="s">
        <v>1652</v>
      </c>
      <c r="AO1040" s="27" t="s">
        <v>1659</v>
      </c>
      <c r="AP1040" s="15" t="s">
        <v>1666</v>
      </c>
    </row>
    <row r="1041" spans="1:42" x14ac:dyDescent="0.2">
      <c r="A1041" s="23" t="s">
        <v>526</v>
      </c>
      <c r="B1041" s="23" t="s">
        <v>1110</v>
      </c>
      <c r="C1041" s="23" t="s">
        <v>1194</v>
      </c>
      <c r="D1041" s="23" t="s">
        <v>1312</v>
      </c>
      <c r="E1041" s="23" t="s">
        <v>1602</v>
      </c>
      <c r="F1041" s="24">
        <v>1.1399999999999999</v>
      </c>
      <c r="G1041" s="24">
        <v>0</v>
      </c>
      <c r="H1041" s="24">
        <f t="shared" si="240"/>
        <v>0</v>
      </c>
      <c r="I1041" s="24">
        <f t="shared" si="241"/>
        <v>0</v>
      </c>
      <c r="J1041" s="24">
        <f t="shared" si="242"/>
        <v>0</v>
      </c>
      <c r="K1041" s="24">
        <v>0</v>
      </c>
      <c r="L1041" s="24">
        <f t="shared" si="243"/>
        <v>0</v>
      </c>
      <c r="M1041" s="25" t="s">
        <v>10</v>
      </c>
      <c r="N1041" s="24">
        <f t="shared" si="244"/>
        <v>0</v>
      </c>
      <c r="Y1041" s="24">
        <f t="shared" si="245"/>
        <v>0</v>
      </c>
      <c r="Z1041" s="24">
        <f t="shared" si="246"/>
        <v>0</v>
      </c>
      <c r="AA1041" s="24">
        <f t="shared" si="247"/>
        <v>0</v>
      </c>
      <c r="AC1041" s="26">
        <v>21</v>
      </c>
      <c r="AD1041" s="26">
        <f t="shared" si="248"/>
        <v>0</v>
      </c>
      <c r="AE1041" s="26">
        <f t="shared" si="249"/>
        <v>0</v>
      </c>
      <c r="AL1041" s="26">
        <f t="shared" si="250"/>
        <v>0</v>
      </c>
      <c r="AM1041" s="26">
        <f t="shared" si="251"/>
        <v>0</v>
      </c>
      <c r="AN1041" s="27" t="s">
        <v>1652</v>
      </c>
      <c r="AO1041" s="27" t="s">
        <v>1659</v>
      </c>
      <c r="AP1041" s="15" t="s">
        <v>1666</v>
      </c>
    </row>
    <row r="1042" spans="1:42" x14ac:dyDescent="0.2">
      <c r="A1042" s="23" t="s">
        <v>527</v>
      </c>
      <c r="B1042" s="23" t="s">
        <v>1110</v>
      </c>
      <c r="C1042" s="23" t="s">
        <v>1195</v>
      </c>
      <c r="D1042" s="23" t="s">
        <v>1313</v>
      </c>
      <c r="E1042" s="23" t="s">
        <v>1602</v>
      </c>
      <c r="F1042" s="24">
        <v>1.1399999999999999</v>
      </c>
      <c r="G1042" s="24">
        <v>0</v>
      </c>
      <c r="H1042" s="24">
        <f t="shared" si="240"/>
        <v>0</v>
      </c>
      <c r="I1042" s="24">
        <f t="shared" si="241"/>
        <v>0</v>
      </c>
      <c r="J1042" s="24">
        <f t="shared" si="242"/>
        <v>0</v>
      </c>
      <c r="K1042" s="24">
        <v>0</v>
      </c>
      <c r="L1042" s="24">
        <f t="shared" si="243"/>
        <v>0</v>
      </c>
      <c r="M1042" s="25" t="s">
        <v>10</v>
      </c>
      <c r="N1042" s="24">
        <f t="shared" si="244"/>
        <v>0</v>
      </c>
      <c r="Y1042" s="24">
        <f t="shared" si="245"/>
        <v>0</v>
      </c>
      <c r="Z1042" s="24">
        <f t="shared" si="246"/>
        <v>0</v>
      </c>
      <c r="AA1042" s="24">
        <f t="shared" si="247"/>
        <v>0</v>
      </c>
      <c r="AC1042" s="26">
        <v>21</v>
      </c>
      <c r="AD1042" s="26">
        <f t="shared" si="248"/>
        <v>0</v>
      </c>
      <c r="AE1042" s="26">
        <f t="shared" si="249"/>
        <v>0</v>
      </c>
      <c r="AL1042" s="26">
        <f t="shared" si="250"/>
        <v>0</v>
      </c>
      <c r="AM1042" s="26">
        <f t="shared" si="251"/>
        <v>0</v>
      </c>
      <c r="AN1042" s="27" t="s">
        <v>1652</v>
      </c>
      <c r="AO1042" s="27" t="s">
        <v>1659</v>
      </c>
      <c r="AP1042" s="15" t="s">
        <v>1666</v>
      </c>
    </row>
    <row r="1043" spans="1:42" x14ac:dyDescent="0.2">
      <c r="A1043" s="23" t="s">
        <v>528</v>
      </c>
      <c r="B1043" s="23" t="s">
        <v>1110</v>
      </c>
      <c r="C1043" s="23" t="s">
        <v>1196</v>
      </c>
      <c r="D1043" s="23" t="s">
        <v>1314</v>
      </c>
      <c r="E1043" s="23" t="s">
        <v>1602</v>
      </c>
      <c r="F1043" s="24">
        <v>1.1399999999999999</v>
      </c>
      <c r="G1043" s="24">
        <v>0</v>
      </c>
      <c r="H1043" s="24">
        <f t="shared" si="240"/>
        <v>0</v>
      </c>
      <c r="I1043" s="24">
        <f t="shared" si="241"/>
        <v>0</v>
      </c>
      <c r="J1043" s="24">
        <f t="shared" si="242"/>
        <v>0</v>
      </c>
      <c r="K1043" s="24">
        <v>0</v>
      </c>
      <c r="L1043" s="24">
        <f t="shared" si="243"/>
        <v>0</v>
      </c>
      <c r="M1043" s="25" t="s">
        <v>10</v>
      </c>
      <c r="N1043" s="24">
        <f t="shared" si="244"/>
        <v>0</v>
      </c>
      <c r="Y1043" s="24">
        <f t="shared" si="245"/>
        <v>0</v>
      </c>
      <c r="Z1043" s="24">
        <f t="shared" si="246"/>
        <v>0</v>
      </c>
      <c r="AA1043" s="24">
        <f t="shared" si="247"/>
        <v>0</v>
      </c>
      <c r="AC1043" s="26">
        <v>21</v>
      </c>
      <c r="AD1043" s="26">
        <f t="shared" si="248"/>
        <v>0</v>
      </c>
      <c r="AE1043" s="26">
        <f t="shared" si="249"/>
        <v>0</v>
      </c>
      <c r="AL1043" s="26">
        <f t="shared" si="250"/>
        <v>0</v>
      </c>
      <c r="AM1043" s="26">
        <f t="shared" si="251"/>
        <v>0</v>
      </c>
      <c r="AN1043" s="27" t="s">
        <v>1652</v>
      </c>
      <c r="AO1043" s="27" t="s">
        <v>1659</v>
      </c>
      <c r="AP1043" s="15" t="s">
        <v>1666</v>
      </c>
    </row>
    <row r="1044" spans="1:42" x14ac:dyDescent="0.2">
      <c r="A1044" s="23" t="s">
        <v>529</v>
      </c>
      <c r="B1044" s="23" t="s">
        <v>1110</v>
      </c>
      <c r="C1044" s="23" t="s">
        <v>1197</v>
      </c>
      <c r="D1044" s="23" t="s">
        <v>1315</v>
      </c>
      <c r="E1044" s="23" t="s">
        <v>1602</v>
      </c>
      <c r="F1044" s="24">
        <v>1.1399999999999999</v>
      </c>
      <c r="G1044" s="24">
        <v>0</v>
      </c>
      <c r="H1044" s="24">
        <f t="shared" si="240"/>
        <v>0</v>
      </c>
      <c r="I1044" s="24">
        <f t="shared" si="241"/>
        <v>0</v>
      </c>
      <c r="J1044" s="24">
        <f t="shared" si="242"/>
        <v>0</v>
      </c>
      <c r="K1044" s="24">
        <v>0</v>
      </c>
      <c r="L1044" s="24">
        <f t="shared" si="243"/>
        <v>0</v>
      </c>
      <c r="M1044" s="25" t="s">
        <v>10</v>
      </c>
      <c r="N1044" s="24">
        <f t="shared" si="244"/>
        <v>0</v>
      </c>
      <c r="Y1044" s="24">
        <f t="shared" si="245"/>
        <v>0</v>
      </c>
      <c r="Z1044" s="24">
        <f t="shared" si="246"/>
        <v>0</v>
      </c>
      <c r="AA1044" s="24">
        <f t="shared" si="247"/>
        <v>0</v>
      </c>
      <c r="AC1044" s="26">
        <v>21</v>
      </c>
      <c r="AD1044" s="26">
        <f t="shared" si="248"/>
        <v>0</v>
      </c>
      <c r="AE1044" s="26">
        <f t="shared" si="249"/>
        <v>0</v>
      </c>
      <c r="AL1044" s="26">
        <f t="shared" si="250"/>
        <v>0</v>
      </c>
      <c r="AM1044" s="26">
        <f t="shared" si="251"/>
        <v>0</v>
      </c>
      <c r="AN1044" s="27" t="s">
        <v>1652</v>
      </c>
      <c r="AO1044" s="27" t="s">
        <v>1659</v>
      </c>
      <c r="AP1044" s="15" t="s">
        <v>1666</v>
      </c>
    </row>
    <row r="1045" spans="1:42" x14ac:dyDescent="0.2">
      <c r="A1045" s="20"/>
      <c r="B1045" s="21" t="s">
        <v>1111</v>
      </c>
      <c r="C1045" s="21"/>
      <c r="D1045" s="42" t="s">
        <v>1464</v>
      </c>
      <c r="E1045" s="43"/>
      <c r="F1045" s="43"/>
      <c r="G1045" s="43"/>
      <c r="H1045" s="22">
        <f>H1046+H1051+H1054+H1057+H1068+H1081+H1084+H1116+H1125+H1149+H1154+H1165+H1173+H1181+H1184+H1186</f>
        <v>0</v>
      </c>
      <c r="I1045" s="22">
        <f>I1046+I1051+I1054+I1057+I1068+I1081+I1084+I1116+I1125+I1149+I1154+I1165+I1173+I1181+I1184+I1186</f>
        <v>0</v>
      </c>
      <c r="J1045" s="22">
        <f>H1045+I1045</f>
        <v>0</v>
      </c>
      <c r="K1045" s="15"/>
      <c r="L1045" s="22">
        <f>L1046+L1051+L1054+L1057+L1068+L1081+L1084+L1116+L1125+L1149+L1154+L1165+L1173+L1181+L1184+L1186</f>
        <v>2.2257652999999999</v>
      </c>
    </row>
    <row r="1046" spans="1:42" x14ac:dyDescent="0.2">
      <c r="A1046" s="20"/>
      <c r="B1046" s="21" t="s">
        <v>1111</v>
      </c>
      <c r="C1046" s="21" t="s">
        <v>37</v>
      </c>
      <c r="D1046" s="42" t="s">
        <v>1214</v>
      </c>
      <c r="E1046" s="43"/>
      <c r="F1046" s="43"/>
      <c r="G1046" s="43"/>
      <c r="H1046" s="22">
        <f>SUM(H1047:H1050)</f>
        <v>0</v>
      </c>
      <c r="I1046" s="22">
        <f>SUM(I1047:I1050)</f>
        <v>0</v>
      </c>
      <c r="J1046" s="22">
        <f>H1046+I1046</f>
        <v>0</v>
      </c>
      <c r="K1046" s="15"/>
      <c r="L1046" s="22">
        <f>SUM(L1047:L1050)</f>
        <v>6.1462200000000002E-2</v>
      </c>
      <c r="O1046" s="22">
        <f>IF(P1046="PR",J1046,SUM(N1047:N1050))</f>
        <v>0</v>
      </c>
      <c r="P1046" s="15" t="s">
        <v>1626</v>
      </c>
      <c r="Q1046" s="22">
        <f>IF(P1046="HS",H1046,0)</f>
        <v>0</v>
      </c>
      <c r="R1046" s="22">
        <f>IF(P1046="HS",I1046-O1046,0)</f>
        <v>0</v>
      </c>
      <c r="S1046" s="22">
        <f>IF(P1046="PS",H1046,0)</f>
        <v>0</v>
      </c>
      <c r="T1046" s="22">
        <f>IF(P1046="PS",I1046-O1046,0)</f>
        <v>0</v>
      </c>
      <c r="U1046" s="22">
        <f>IF(P1046="MP",H1046,0)</f>
        <v>0</v>
      </c>
      <c r="V1046" s="22">
        <f>IF(P1046="MP",I1046-O1046,0)</f>
        <v>0</v>
      </c>
      <c r="W1046" s="22">
        <f>IF(P1046="OM",H1046,0)</f>
        <v>0</v>
      </c>
      <c r="X1046" s="15" t="s">
        <v>1111</v>
      </c>
      <c r="AH1046" s="22">
        <f>SUM(Y1047:Y1050)</f>
        <v>0</v>
      </c>
      <c r="AI1046" s="22">
        <f>SUM(Z1047:Z1050)</f>
        <v>0</v>
      </c>
      <c r="AJ1046" s="22">
        <f>SUM(AA1047:AA1050)</f>
        <v>0</v>
      </c>
    </row>
    <row r="1047" spans="1:42" x14ac:dyDescent="0.2">
      <c r="A1047" s="23" t="s">
        <v>530</v>
      </c>
      <c r="B1047" s="23" t="s">
        <v>1111</v>
      </c>
      <c r="C1047" s="23" t="s">
        <v>1120</v>
      </c>
      <c r="D1047" s="23" t="s">
        <v>1675</v>
      </c>
      <c r="E1047" s="23" t="s">
        <v>1599</v>
      </c>
      <c r="F1047" s="24">
        <v>0.02</v>
      </c>
      <c r="G1047" s="24">
        <v>0</v>
      </c>
      <c r="H1047" s="24">
        <f>ROUND(F1047*AD1047,2)</f>
        <v>0</v>
      </c>
      <c r="I1047" s="24">
        <f>J1047-H1047</f>
        <v>0</v>
      </c>
      <c r="J1047" s="24">
        <f>ROUND(F1047*G1047,2)</f>
        <v>0</v>
      </c>
      <c r="K1047" s="24">
        <v>2.53999</v>
      </c>
      <c r="L1047" s="24">
        <f>F1047*K1047</f>
        <v>5.0799799999999999E-2</v>
      </c>
      <c r="M1047" s="25" t="s">
        <v>7</v>
      </c>
      <c r="N1047" s="24">
        <f>IF(M1047="5",I1047,0)</f>
        <v>0</v>
      </c>
      <c r="Y1047" s="24">
        <f>IF(AC1047=0,J1047,0)</f>
        <v>0</v>
      </c>
      <c r="Z1047" s="24">
        <f>IF(AC1047=15,J1047,0)</f>
        <v>0</v>
      </c>
      <c r="AA1047" s="24">
        <f>IF(AC1047=21,J1047,0)</f>
        <v>0</v>
      </c>
      <c r="AC1047" s="26">
        <v>21</v>
      </c>
      <c r="AD1047" s="26">
        <f>G1047*0.813362397820164</f>
        <v>0</v>
      </c>
      <c r="AE1047" s="26">
        <f>G1047*(1-0.813362397820164)</f>
        <v>0</v>
      </c>
      <c r="AL1047" s="26">
        <f>F1047*AD1047</f>
        <v>0</v>
      </c>
      <c r="AM1047" s="26">
        <f>F1047*AE1047</f>
        <v>0</v>
      </c>
      <c r="AN1047" s="27" t="s">
        <v>1637</v>
      </c>
      <c r="AO1047" s="27" t="s">
        <v>1653</v>
      </c>
      <c r="AP1047" s="15" t="s">
        <v>1667</v>
      </c>
    </row>
    <row r="1048" spans="1:42" x14ac:dyDescent="0.2">
      <c r="D1048" s="28" t="s">
        <v>1215</v>
      </c>
      <c r="F1048" s="29">
        <v>0.02</v>
      </c>
    </row>
    <row r="1049" spans="1:42" x14ac:dyDescent="0.2">
      <c r="A1049" s="23" t="s">
        <v>531</v>
      </c>
      <c r="B1049" s="23" t="s">
        <v>1111</v>
      </c>
      <c r="C1049" s="23" t="s">
        <v>1121</v>
      </c>
      <c r="D1049" s="23" t="s">
        <v>1216</v>
      </c>
      <c r="E1049" s="23" t="s">
        <v>1600</v>
      </c>
      <c r="F1049" s="24">
        <v>0.28000000000000003</v>
      </c>
      <c r="G1049" s="24">
        <v>0</v>
      </c>
      <c r="H1049" s="24">
        <f>ROUND(F1049*AD1049,2)</f>
        <v>0</v>
      </c>
      <c r="I1049" s="24">
        <f>J1049-H1049</f>
        <v>0</v>
      </c>
      <c r="J1049" s="24">
        <f>ROUND(F1049*G1049,2)</f>
        <v>0</v>
      </c>
      <c r="K1049" s="24">
        <v>3.8080000000000003E-2</v>
      </c>
      <c r="L1049" s="24">
        <f>F1049*K1049</f>
        <v>1.0662400000000002E-2</v>
      </c>
      <c r="M1049" s="25" t="s">
        <v>7</v>
      </c>
      <c r="N1049" s="24">
        <f>IF(M1049="5",I1049,0)</f>
        <v>0</v>
      </c>
      <c r="Y1049" s="24">
        <f>IF(AC1049=0,J1049,0)</f>
        <v>0</v>
      </c>
      <c r="Z1049" s="24">
        <f>IF(AC1049=15,J1049,0)</f>
        <v>0</v>
      </c>
      <c r="AA1049" s="24">
        <f>IF(AC1049=21,J1049,0)</f>
        <v>0</v>
      </c>
      <c r="AC1049" s="26">
        <v>21</v>
      </c>
      <c r="AD1049" s="26">
        <f>G1049*0.555284552845528</f>
        <v>0</v>
      </c>
      <c r="AE1049" s="26">
        <f>G1049*(1-0.555284552845528)</f>
        <v>0</v>
      </c>
      <c r="AL1049" s="26">
        <f>F1049*AD1049</f>
        <v>0</v>
      </c>
      <c r="AM1049" s="26">
        <f>F1049*AE1049</f>
        <v>0</v>
      </c>
      <c r="AN1049" s="27" t="s">
        <v>1637</v>
      </c>
      <c r="AO1049" s="27" t="s">
        <v>1653</v>
      </c>
      <c r="AP1049" s="15" t="s">
        <v>1667</v>
      </c>
    </row>
    <row r="1050" spans="1:42" x14ac:dyDescent="0.2">
      <c r="D1050" s="28" t="s">
        <v>1217</v>
      </c>
      <c r="F1050" s="29">
        <v>0.28000000000000003</v>
      </c>
    </row>
    <row r="1051" spans="1:42" x14ac:dyDescent="0.2">
      <c r="A1051" s="20"/>
      <c r="B1051" s="21" t="s">
        <v>1111</v>
      </c>
      <c r="C1051" s="21" t="s">
        <v>38</v>
      </c>
      <c r="D1051" s="42" t="s">
        <v>1218</v>
      </c>
      <c r="E1051" s="43"/>
      <c r="F1051" s="43"/>
      <c r="G1051" s="43"/>
      <c r="H1051" s="22">
        <f>SUM(H1052:H1052)</f>
        <v>0</v>
      </c>
      <c r="I1051" s="22">
        <f>SUM(I1052:I1052)</f>
        <v>0</v>
      </c>
      <c r="J1051" s="22">
        <f>H1051+I1051</f>
        <v>0</v>
      </c>
      <c r="K1051" s="15"/>
      <c r="L1051" s="22">
        <f>SUM(L1052:L1052)</f>
        <v>0.17407499999999998</v>
      </c>
      <c r="O1051" s="22">
        <f>IF(P1051="PR",J1051,SUM(N1052:N1052))</f>
        <v>0</v>
      </c>
      <c r="P1051" s="15" t="s">
        <v>1626</v>
      </c>
      <c r="Q1051" s="22">
        <f>IF(P1051="HS",H1051,0)</f>
        <v>0</v>
      </c>
      <c r="R1051" s="22">
        <f>IF(P1051="HS",I1051-O1051,0)</f>
        <v>0</v>
      </c>
      <c r="S1051" s="22">
        <f>IF(P1051="PS",H1051,0)</f>
        <v>0</v>
      </c>
      <c r="T1051" s="22">
        <f>IF(P1051="PS",I1051-O1051,0)</f>
        <v>0</v>
      </c>
      <c r="U1051" s="22">
        <f>IF(P1051="MP",H1051,0)</f>
        <v>0</v>
      </c>
      <c r="V1051" s="22">
        <f>IF(P1051="MP",I1051-O1051,0)</f>
        <v>0</v>
      </c>
      <c r="W1051" s="22">
        <f>IF(P1051="OM",H1051,0)</f>
        <v>0</v>
      </c>
      <c r="X1051" s="15" t="s">
        <v>1111</v>
      </c>
      <c r="AH1051" s="22">
        <f>SUM(Y1052:Y1052)</f>
        <v>0</v>
      </c>
      <c r="AI1051" s="22">
        <f>SUM(Z1052:Z1052)</f>
        <v>0</v>
      </c>
      <c r="AJ1051" s="22">
        <f>SUM(AA1052:AA1052)</f>
        <v>0</v>
      </c>
    </row>
    <row r="1052" spans="1:42" x14ac:dyDescent="0.2">
      <c r="A1052" s="23" t="s">
        <v>532</v>
      </c>
      <c r="B1052" s="23" t="s">
        <v>1111</v>
      </c>
      <c r="C1052" s="23" t="s">
        <v>1122</v>
      </c>
      <c r="D1052" s="40" t="s">
        <v>1686</v>
      </c>
      <c r="E1052" s="23" t="s">
        <v>1600</v>
      </c>
      <c r="F1052" s="24">
        <v>1.65</v>
      </c>
      <c r="G1052" s="24">
        <v>0</v>
      </c>
      <c r="H1052" s="24">
        <f>ROUND(F1052*AD1052,2)</f>
        <v>0</v>
      </c>
      <c r="I1052" s="24">
        <f>J1052-H1052</f>
        <v>0</v>
      </c>
      <c r="J1052" s="24">
        <f>ROUND(F1052*G1052,2)</f>
        <v>0</v>
      </c>
      <c r="K1052" s="24">
        <v>0.1055</v>
      </c>
      <c r="L1052" s="24">
        <f>F1052*K1052</f>
        <v>0.17407499999999998</v>
      </c>
      <c r="M1052" s="25" t="s">
        <v>7</v>
      </c>
      <c r="N1052" s="24">
        <f>IF(M1052="5",I1052,0)</f>
        <v>0</v>
      </c>
      <c r="Y1052" s="24">
        <f>IF(AC1052=0,J1052,0)</f>
        <v>0</v>
      </c>
      <c r="Z1052" s="24">
        <f>IF(AC1052=15,J1052,0)</f>
        <v>0</v>
      </c>
      <c r="AA1052" s="24">
        <f>IF(AC1052=21,J1052,0)</f>
        <v>0</v>
      </c>
      <c r="AC1052" s="26">
        <v>21</v>
      </c>
      <c r="AD1052" s="26">
        <f>G1052*0.853314527503526</f>
        <v>0</v>
      </c>
      <c r="AE1052" s="26">
        <f>G1052*(1-0.853314527503526)</f>
        <v>0</v>
      </c>
      <c r="AL1052" s="26">
        <f>F1052*AD1052</f>
        <v>0</v>
      </c>
      <c r="AM1052" s="26">
        <f>F1052*AE1052</f>
        <v>0</v>
      </c>
      <c r="AN1052" s="27" t="s">
        <v>1638</v>
      </c>
      <c r="AO1052" s="27" t="s">
        <v>1653</v>
      </c>
      <c r="AP1052" s="15" t="s">
        <v>1667</v>
      </c>
    </row>
    <row r="1053" spans="1:42" x14ac:dyDescent="0.2">
      <c r="D1053" s="28" t="s">
        <v>1465</v>
      </c>
      <c r="F1053" s="29">
        <v>1.65</v>
      </c>
    </row>
    <row r="1054" spans="1:42" x14ac:dyDescent="0.2">
      <c r="A1054" s="20"/>
      <c r="B1054" s="21" t="s">
        <v>1111</v>
      </c>
      <c r="C1054" s="21" t="s">
        <v>41</v>
      </c>
      <c r="D1054" s="42" t="s">
        <v>1220</v>
      </c>
      <c r="E1054" s="43"/>
      <c r="F1054" s="43"/>
      <c r="G1054" s="43"/>
      <c r="H1054" s="22">
        <f>SUM(H1055:H1055)</f>
        <v>0</v>
      </c>
      <c r="I1054" s="22">
        <f>SUM(I1055:I1055)</f>
        <v>0</v>
      </c>
      <c r="J1054" s="22">
        <f>H1054+I1054</f>
        <v>0</v>
      </c>
      <c r="K1054" s="15"/>
      <c r="L1054" s="22">
        <f>SUM(L1055:L1055)</f>
        <v>5.1149999999999994E-2</v>
      </c>
      <c r="O1054" s="22">
        <f>IF(P1054="PR",J1054,SUM(N1055:N1055))</f>
        <v>0</v>
      </c>
      <c r="P1054" s="15" t="s">
        <v>1626</v>
      </c>
      <c r="Q1054" s="22">
        <f>IF(P1054="HS",H1054,0)</f>
        <v>0</v>
      </c>
      <c r="R1054" s="22">
        <f>IF(P1054="HS",I1054-O1054,0)</f>
        <v>0</v>
      </c>
      <c r="S1054" s="22">
        <f>IF(P1054="PS",H1054,0)</f>
        <v>0</v>
      </c>
      <c r="T1054" s="22">
        <f>IF(P1054="PS",I1054-O1054,0)</f>
        <v>0</v>
      </c>
      <c r="U1054" s="22">
        <f>IF(P1054="MP",H1054,0)</f>
        <v>0</v>
      </c>
      <c r="V1054" s="22">
        <f>IF(P1054="MP",I1054-O1054,0)</f>
        <v>0</v>
      </c>
      <c r="W1054" s="22">
        <f>IF(P1054="OM",H1054,0)</f>
        <v>0</v>
      </c>
      <c r="X1054" s="15" t="s">
        <v>1111</v>
      </c>
      <c r="AH1054" s="22">
        <f>SUM(Y1055:Y1055)</f>
        <v>0</v>
      </c>
      <c r="AI1054" s="22">
        <f>SUM(Z1055:Z1055)</f>
        <v>0</v>
      </c>
      <c r="AJ1054" s="22">
        <f>SUM(AA1055:AA1055)</f>
        <v>0</v>
      </c>
    </row>
    <row r="1055" spans="1:42" x14ac:dyDescent="0.2">
      <c r="A1055" s="23" t="s">
        <v>533</v>
      </c>
      <c r="B1055" s="23" t="s">
        <v>1111</v>
      </c>
      <c r="C1055" s="23" t="s">
        <v>1123</v>
      </c>
      <c r="D1055" s="23" t="s">
        <v>1221</v>
      </c>
      <c r="E1055" s="23" t="s">
        <v>1600</v>
      </c>
      <c r="F1055" s="24">
        <v>2.75</v>
      </c>
      <c r="G1055" s="24">
        <v>0</v>
      </c>
      <c r="H1055" s="24">
        <f>ROUND(F1055*AD1055,2)</f>
        <v>0</v>
      </c>
      <c r="I1055" s="24">
        <f>J1055-H1055</f>
        <v>0</v>
      </c>
      <c r="J1055" s="24">
        <f>ROUND(F1055*G1055,2)</f>
        <v>0</v>
      </c>
      <c r="K1055" s="24">
        <v>1.8599999999999998E-2</v>
      </c>
      <c r="L1055" s="24">
        <f>F1055*K1055</f>
        <v>5.1149999999999994E-2</v>
      </c>
      <c r="M1055" s="25" t="s">
        <v>7</v>
      </c>
      <c r="N1055" s="24">
        <f>IF(M1055="5",I1055,0)</f>
        <v>0</v>
      </c>
      <c r="Y1055" s="24">
        <f>IF(AC1055=0,J1055,0)</f>
        <v>0</v>
      </c>
      <c r="Z1055" s="24">
        <f>IF(AC1055=15,J1055,0)</f>
        <v>0</v>
      </c>
      <c r="AA1055" s="24">
        <f>IF(AC1055=21,J1055,0)</f>
        <v>0</v>
      </c>
      <c r="AC1055" s="26">
        <v>21</v>
      </c>
      <c r="AD1055" s="26">
        <f>G1055*0.563277249451353</f>
        <v>0</v>
      </c>
      <c r="AE1055" s="26">
        <f>G1055*(1-0.563277249451353)</f>
        <v>0</v>
      </c>
      <c r="AL1055" s="26">
        <f>F1055*AD1055</f>
        <v>0</v>
      </c>
      <c r="AM1055" s="26">
        <f>F1055*AE1055</f>
        <v>0</v>
      </c>
      <c r="AN1055" s="27" t="s">
        <v>1639</v>
      </c>
      <c r="AO1055" s="27" t="s">
        <v>1653</v>
      </c>
      <c r="AP1055" s="15" t="s">
        <v>1667</v>
      </c>
    </row>
    <row r="1056" spans="1:42" x14ac:dyDescent="0.2">
      <c r="D1056" s="28" t="s">
        <v>1466</v>
      </c>
      <c r="F1056" s="29">
        <v>2.75</v>
      </c>
    </row>
    <row r="1057" spans="1:42" x14ac:dyDescent="0.2">
      <c r="A1057" s="20"/>
      <c r="B1057" s="21" t="s">
        <v>1111</v>
      </c>
      <c r="C1057" s="21" t="s">
        <v>66</v>
      </c>
      <c r="D1057" s="42" t="s">
        <v>1223</v>
      </c>
      <c r="E1057" s="43"/>
      <c r="F1057" s="43"/>
      <c r="G1057" s="43"/>
      <c r="H1057" s="22">
        <f>SUM(H1058:H1066)</f>
        <v>0</v>
      </c>
      <c r="I1057" s="22">
        <f>SUM(I1058:I1066)</f>
        <v>0</v>
      </c>
      <c r="J1057" s="22">
        <f>H1057+I1057</f>
        <v>0</v>
      </c>
      <c r="K1057" s="15"/>
      <c r="L1057" s="22">
        <f>SUM(L1058:L1066)</f>
        <v>0.32530679999999995</v>
      </c>
      <c r="O1057" s="22">
        <f>IF(P1057="PR",J1057,SUM(N1058:N1066))</f>
        <v>0</v>
      </c>
      <c r="P1057" s="15" t="s">
        <v>1626</v>
      </c>
      <c r="Q1057" s="22">
        <f>IF(P1057="HS",H1057,0)</f>
        <v>0</v>
      </c>
      <c r="R1057" s="22">
        <f>IF(P1057="HS",I1057-O1057,0)</f>
        <v>0</v>
      </c>
      <c r="S1057" s="22">
        <f>IF(P1057="PS",H1057,0)</f>
        <v>0</v>
      </c>
      <c r="T1057" s="22">
        <f>IF(P1057="PS",I1057-O1057,0)</f>
        <v>0</v>
      </c>
      <c r="U1057" s="22">
        <f>IF(P1057="MP",H1057,0)</f>
        <v>0</v>
      </c>
      <c r="V1057" s="22">
        <f>IF(P1057="MP",I1057-O1057,0)</f>
        <v>0</v>
      </c>
      <c r="W1057" s="22">
        <f>IF(P1057="OM",H1057,0)</f>
        <v>0</v>
      </c>
      <c r="X1057" s="15" t="s">
        <v>1111</v>
      </c>
      <c r="AH1057" s="22">
        <f>SUM(Y1058:Y1066)</f>
        <v>0</v>
      </c>
      <c r="AI1057" s="22">
        <f>SUM(Z1058:Z1066)</f>
        <v>0</v>
      </c>
      <c r="AJ1057" s="22">
        <f>SUM(AA1058:AA1066)</f>
        <v>0</v>
      </c>
    </row>
    <row r="1058" spans="1:42" x14ac:dyDescent="0.2">
      <c r="A1058" s="23" t="s">
        <v>534</v>
      </c>
      <c r="B1058" s="23" t="s">
        <v>1111</v>
      </c>
      <c r="C1058" s="23" t="s">
        <v>1124</v>
      </c>
      <c r="D1058" s="23" t="s">
        <v>1676</v>
      </c>
      <c r="E1058" s="23" t="s">
        <v>1599</v>
      </c>
      <c r="F1058" s="24">
        <v>0.09</v>
      </c>
      <c r="G1058" s="24">
        <v>0</v>
      </c>
      <c r="H1058" s="24">
        <f>ROUND(F1058*AD1058,2)</f>
        <v>0</v>
      </c>
      <c r="I1058" s="24">
        <f>J1058-H1058</f>
        <v>0</v>
      </c>
      <c r="J1058" s="24">
        <f>ROUND(F1058*G1058,2)</f>
        <v>0</v>
      </c>
      <c r="K1058" s="24">
        <v>2.5249999999999999</v>
      </c>
      <c r="L1058" s="24">
        <f>F1058*K1058</f>
        <v>0.22724999999999998</v>
      </c>
      <c r="M1058" s="25" t="s">
        <v>7</v>
      </c>
      <c r="N1058" s="24">
        <f>IF(M1058="5",I1058,0)</f>
        <v>0</v>
      </c>
      <c r="Y1058" s="24">
        <f>IF(AC1058=0,J1058,0)</f>
        <v>0</v>
      </c>
      <c r="Z1058" s="24">
        <f>IF(AC1058=15,J1058,0)</f>
        <v>0</v>
      </c>
      <c r="AA1058" s="24">
        <f>IF(AC1058=21,J1058,0)</f>
        <v>0</v>
      </c>
      <c r="AC1058" s="26">
        <v>21</v>
      </c>
      <c r="AD1058" s="26">
        <f>G1058*0.859082802547771</f>
        <v>0</v>
      </c>
      <c r="AE1058" s="26">
        <f>G1058*(1-0.859082802547771)</f>
        <v>0</v>
      </c>
      <c r="AL1058" s="26">
        <f>F1058*AD1058</f>
        <v>0</v>
      </c>
      <c r="AM1058" s="26">
        <f>F1058*AE1058</f>
        <v>0</v>
      </c>
      <c r="AN1058" s="27" t="s">
        <v>1640</v>
      </c>
      <c r="AO1058" s="27" t="s">
        <v>1654</v>
      </c>
      <c r="AP1058" s="15" t="s">
        <v>1667</v>
      </c>
    </row>
    <row r="1059" spans="1:42" x14ac:dyDescent="0.2">
      <c r="D1059" s="28" t="s">
        <v>1413</v>
      </c>
      <c r="F1059" s="29">
        <v>0.09</v>
      </c>
    </row>
    <row r="1060" spans="1:42" x14ac:dyDescent="0.2">
      <c r="A1060" s="23" t="s">
        <v>535</v>
      </c>
      <c r="B1060" s="23" t="s">
        <v>1111</v>
      </c>
      <c r="C1060" s="23" t="s">
        <v>1125</v>
      </c>
      <c r="D1060" s="23" t="s">
        <v>1225</v>
      </c>
      <c r="E1060" s="23" t="s">
        <v>1600</v>
      </c>
      <c r="F1060" s="24">
        <v>0.1</v>
      </c>
      <c r="G1060" s="24">
        <v>0</v>
      </c>
      <c r="H1060" s="24">
        <f>ROUND(F1060*AD1060,2)</f>
        <v>0</v>
      </c>
      <c r="I1060" s="24">
        <f>J1060-H1060</f>
        <v>0</v>
      </c>
      <c r="J1060" s="24">
        <f>ROUND(F1060*G1060,2)</f>
        <v>0</v>
      </c>
      <c r="K1060" s="24">
        <v>1.41E-2</v>
      </c>
      <c r="L1060" s="24">
        <f>F1060*K1060</f>
        <v>1.41E-3</v>
      </c>
      <c r="M1060" s="25" t="s">
        <v>7</v>
      </c>
      <c r="N1060" s="24">
        <f>IF(M1060="5",I1060,0)</f>
        <v>0</v>
      </c>
      <c r="Y1060" s="24">
        <f>IF(AC1060=0,J1060,0)</f>
        <v>0</v>
      </c>
      <c r="Z1060" s="24">
        <f>IF(AC1060=15,J1060,0)</f>
        <v>0</v>
      </c>
      <c r="AA1060" s="24">
        <f>IF(AC1060=21,J1060,0)</f>
        <v>0</v>
      </c>
      <c r="AC1060" s="26">
        <v>21</v>
      </c>
      <c r="AD1060" s="26">
        <f>G1060*0.637948717948718</f>
        <v>0</v>
      </c>
      <c r="AE1060" s="26">
        <f>G1060*(1-0.637948717948718)</f>
        <v>0</v>
      </c>
      <c r="AL1060" s="26">
        <f>F1060*AD1060</f>
        <v>0</v>
      </c>
      <c r="AM1060" s="26">
        <f>F1060*AE1060</f>
        <v>0</v>
      </c>
      <c r="AN1060" s="27" t="s">
        <v>1640</v>
      </c>
      <c r="AO1060" s="27" t="s">
        <v>1654</v>
      </c>
      <c r="AP1060" s="15" t="s">
        <v>1667</v>
      </c>
    </row>
    <row r="1061" spans="1:42" x14ac:dyDescent="0.2">
      <c r="D1061" s="28" t="s">
        <v>1414</v>
      </c>
      <c r="F1061" s="29">
        <v>0.1</v>
      </c>
    </row>
    <row r="1062" spans="1:42" x14ac:dyDescent="0.2">
      <c r="A1062" s="23" t="s">
        <v>536</v>
      </c>
      <c r="B1062" s="23" t="s">
        <v>1111</v>
      </c>
      <c r="C1062" s="23" t="s">
        <v>1126</v>
      </c>
      <c r="D1062" s="23" t="s">
        <v>1227</v>
      </c>
      <c r="E1062" s="23" t="s">
        <v>1600</v>
      </c>
      <c r="F1062" s="24">
        <v>0.1</v>
      </c>
      <c r="G1062" s="24">
        <v>0</v>
      </c>
      <c r="H1062" s="24">
        <f>ROUND(F1062*AD1062,2)</f>
        <v>0</v>
      </c>
      <c r="I1062" s="24">
        <f>J1062-H1062</f>
        <v>0</v>
      </c>
      <c r="J1062" s="24">
        <f>ROUND(F1062*G1062,2)</f>
        <v>0</v>
      </c>
      <c r="K1062" s="24">
        <v>0</v>
      </c>
      <c r="L1062" s="24">
        <f>F1062*K1062</f>
        <v>0</v>
      </c>
      <c r="M1062" s="25" t="s">
        <v>7</v>
      </c>
      <c r="N1062" s="24">
        <f>IF(M1062="5",I1062,0)</f>
        <v>0</v>
      </c>
      <c r="Y1062" s="24">
        <f>IF(AC1062=0,J1062,0)</f>
        <v>0</v>
      </c>
      <c r="Z1062" s="24">
        <f>IF(AC1062=15,J1062,0)</f>
        <v>0</v>
      </c>
      <c r="AA1062" s="24">
        <f>IF(AC1062=21,J1062,0)</f>
        <v>0</v>
      </c>
      <c r="AC1062" s="26">
        <v>21</v>
      </c>
      <c r="AD1062" s="26">
        <f>G1062*0</f>
        <v>0</v>
      </c>
      <c r="AE1062" s="26">
        <f>G1062*(1-0)</f>
        <v>0</v>
      </c>
      <c r="AL1062" s="26">
        <f>F1062*AD1062</f>
        <v>0</v>
      </c>
      <c r="AM1062" s="26">
        <f>F1062*AE1062</f>
        <v>0</v>
      </c>
      <c r="AN1062" s="27" t="s">
        <v>1640</v>
      </c>
      <c r="AO1062" s="27" t="s">
        <v>1654</v>
      </c>
      <c r="AP1062" s="15" t="s">
        <v>1667</v>
      </c>
    </row>
    <row r="1063" spans="1:42" x14ac:dyDescent="0.2">
      <c r="D1063" s="28" t="s">
        <v>1415</v>
      </c>
      <c r="F1063" s="29">
        <v>0.1</v>
      </c>
    </row>
    <row r="1064" spans="1:42" x14ac:dyDescent="0.2">
      <c r="A1064" s="23" t="s">
        <v>537</v>
      </c>
      <c r="B1064" s="23" t="s">
        <v>1111</v>
      </c>
      <c r="C1064" s="23" t="s">
        <v>1127</v>
      </c>
      <c r="D1064" s="23" t="s">
        <v>1229</v>
      </c>
      <c r="E1064" s="23" t="s">
        <v>1600</v>
      </c>
      <c r="F1064" s="24">
        <v>2.58</v>
      </c>
      <c r="G1064" s="24">
        <v>0</v>
      </c>
      <c r="H1064" s="24">
        <f>ROUND(F1064*AD1064,2)</f>
        <v>0</v>
      </c>
      <c r="I1064" s="24">
        <f>J1064-H1064</f>
        <v>0</v>
      </c>
      <c r="J1064" s="24">
        <f>ROUND(F1064*G1064,2)</f>
        <v>0</v>
      </c>
      <c r="K1064" s="24">
        <v>3.415E-2</v>
      </c>
      <c r="L1064" s="24">
        <f>F1064*K1064</f>
        <v>8.8107000000000005E-2</v>
      </c>
      <c r="M1064" s="25" t="s">
        <v>7</v>
      </c>
      <c r="N1064" s="24">
        <f>IF(M1064="5",I1064,0)</f>
        <v>0</v>
      </c>
      <c r="Y1064" s="24">
        <f>IF(AC1064=0,J1064,0)</f>
        <v>0</v>
      </c>
      <c r="Z1064" s="24">
        <f>IF(AC1064=15,J1064,0)</f>
        <v>0</v>
      </c>
      <c r="AA1064" s="24">
        <f>IF(AC1064=21,J1064,0)</f>
        <v>0</v>
      </c>
      <c r="AC1064" s="26">
        <v>21</v>
      </c>
      <c r="AD1064" s="26">
        <f>G1064*0.841828478964401</f>
        <v>0</v>
      </c>
      <c r="AE1064" s="26">
        <f>G1064*(1-0.841828478964401)</f>
        <v>0</v>
      </c>
      <c r="AL1064" s="26">
        <f>F1064*AD1064</f>
        <v>0</v>
      </c>
      <c r="AM1064" s="26">
        <f>F1064*AE1064</f>
        <v>0</v>
      </c>
      <c r="AN1064" s="27" t="s">
        <v>1640</v>
      </c>
      <c r="AO1064" s="27" t="s">
        <v>1654</v>
      </c>
      <c r="AP1064" s="15" t="s">
        <v>1667</v>
      </c>
    </row>
    <row r="1065" spans="1:42" x14ac:dyDescent="0.2">
      <c r="D1065" s="28" t="s">
        <v>1467</v>
      </c>
      <c r="F1065" s="29">
        <v>2.58</v>
      </c>
    </row>
    <row r="1066" spans="1:42" x14ac:dyDescent="0.2">
      <c r="A1066" s="23" t="s">
        <v>538</v>
      </c>
      <c r="B1066" s="23" t="s">
        <v>1111</v>
      </c>
      <c r="C1066" s="23" t="s">
        <v>1128</v>
      </c>
      <c r="D1066" s="40" t="s">
        <v>1687</v>
      </c>
      <c r="E1066" s="23" t="s">
        <v>1600</v>
      </c>
      <c r="F1066" s="24">
        <v>2.58</v>
      </c>
      <c r="G1066" s="24">
        <v>0</v>
      </c>
      <c r="H1066" s="24">
        <f>ROUND(F1066*AD1066,2)</f>
        <v>0</v>
      </c>
      <c r="I1066" s="24">
        <f>J1066-H1066</f>
        <v>0</v>
      </c>
      <c r="J1066" s="24">
        <f>ROUND(F1066*G1066,2)</f>
        <v>0</v>
      </c>
      <c r="K1066" s="24">
        <v>3.31E-3</v>
      </c>
      <c r="L1066" s="24">
        <f>F1066*K1066</f>
        <v>8.5398000000000002E-3</v>
      </c>
      <c r="M1066" s="25" t="s">
        <v>7</v>
      </c>
      <c r="N1066" s="24">
        <f>IF(M1066="5",I1066,0)</f>
        <v>0</v>
      </c>
      <c r="Y1066" s="24">
        <f>IF(AC1066=0,J1066,0)</f>
        <v>0</v>
      </c>
      <c r="Z1066" s="24">
        <f>IF(AC1066=15,J1066,0)</f>
        <v>0</v>
      </c>
      <c r="AA1066" s="24">
        <f>IF(AC1066=21,J1066,0)</f>
        <v>0</v>
      </c>
      <c r="AC1066" s="26">
        <v>21</v>
      </c>
      <c r="AD1066" s="26">
        <f>G1066*0.752032520325203</f>
        <v>0</v>
      </c>
      <c r="AE1066" s="26">
        <f>G1066*(1-0.752032520325203)</f>
        <v>0</v>
      </c>
      <c r="AL1066" s="26">
        <f>F1066*AD1066</f>
        <v>0</v>
      </c>
      <c r="AM1066" s="26">
        <f>F1066*AE1066</f>
        <v>0</v>
      </c>
      <c r="AN1066" s="27" t="s">
        <v>1640</v>
      </c>
      <c r="AO1066" s="27" t="s">
        <v>1654</v>
      </c>
      <c r="AP1066" s="15" t="s">
        <v>1667</v>
      </c>
    </row>
    <row r="1067" spans="1:42" x14ac:dyDescent="0.2">
      <c r="D1067" s="28" t="s">
        <v>1467</v>
      </c>
      <c r="F1067" s="29">
        <v>2.58</v>
      </c>
    </row>
    <row r="1068" spans="1:42" x14ac:dyDescent="0.2">
      <c r="A1068" s="20"/>
      <c r="B1068" s="21" t="s">
        <v>1111</v>
      </c>
      <c r="C1068" s="21" t="s">
        <v>696</v>
      </c>
      <c r="D1068" s="42" t="s">
        <v>1231</v>
      </c>
      <c r="E1068" s="43"/>
      <c r="F1068" s="43"/>
      <c r="G1068" s="43"/>
      <c r="H1068" s="22">
        <f>SUM(H1069:H1079)</f>
        <v>0</v>
      </c>
      <c r="I1068" s="22">
        <f>SUM(I1069:I1079)</f>
        <v>0</v>
      </c>
      <c r="J1068" s="22">
        <f>H1068+I1068</f>
        <v>0</v>
      </c>
      <c r="K1068" s="15"/>
      <c r="L1068" s="22">
        <f>SUM(L1069:L1079)</f>
        <v>8.2623999999999996E-3</v>
      </c>
      <c r="O1068" s="22">
        <f>IF(P1068="PR",J1068,SUM(N1069:N1079))</f>
        <v>0</v>
      </c>
      <c r="P1068" s="15" t="s">
        <v>1627</v>
      </c>
      <c r="Q1068" s="22">
        <f>IF(P1068="HS",H1068,0)</f>
        <v>0</v>
      </c>
      <c r="R1068" s="22">
        <f>IF(P1068="HS",I1068-O1068,0)</f>
        <v>0</v>
      </c>
      <c r="S1068" s="22">
        <f>IF(P1068="PS",H1068,0)</f>
        <v>0</v>
      </c>
      <c r="T1068" s="22">
        <f>IF(P1068="PS",I1068-O1068,0)</f>
        <v>0</v>
      </c>
      <c r="U1068" s="22">
        <f>IF(P1068="MP",H1068,0)</f>
        <v>0</v>
      </c>
      <c r="V1068" s="22">
        <f>IF(P1068="MP",I1068-O1068,0)</f>
        <v>0</v>
      </c>
      <c r="W1068" s="22">
        <f>IF(P1068="OM",H1068,0)</f>
        <v>0</v>
      </c>
      <c r="X1068" s="15" t="s">
        <v>1111</v>
      </c>
      <c r="AH1068" s="22">
        <f>SUM(Y1069:Y1079)</f>
        <v>0</v>
      </c>
      <c r="AI1068" s="22">
        <f>SUM(Z1069:Z1079)</f>
        <v>0</v>
      </c>
      <c r="AJ1068" s="22">
        <f>SUM(AA1069:AA1079)</f>
        <v>0</v>
      </c>
    </row>
    <row r="1069" spans="1:42" x14ac:dyDescent="0.2">
      <c r="A1069" s="23" t="s">
        <v>539</v>
      </c>
      <c r="B1069" s="23" t="s">
        <v>1111</v>
      </c>
      <c r="C1069" s="23" t="s">
        <v>1129</v>
      </c>
      <c r="D1069" s="40" t="s">
        <v>1688</v>
      </c>
      <c r="E1069" s="23" t="s">
        <v>1600</v>
      </c>
      <c r="F1069" s="24">
        <v>3.44</v>
      </c>
      <c r="G1069" s="24">
        <v>0</v>
      </c>
      <c r="H1069" s="24">
        <f>ROUND(F1069*AD1069,2)</f>
        <v>0</v>
      </c>
      <c r="I1069" s="24">
        <f>J1069-H1069</f>
        <v>0</v>
      </c>
      <c r="J1069" s="24">
        <f>ROUND(F1069*G1069,2)</f>
        <v>0</v>
      </c>
      <c r="K1069" s="24">
        <v>5.6999999999999998E-4</v>
      </c>
      <c r="L1069" s="24">
        <f>F1069*K1069</f>
        <v>1.9608E-3</v>
      </c>
      <c r="M1069" s="25" t="s">
        <v>7</v>
      </c>
      <c r="N1069" s="24">
        <f>IF(M1069="5",I1069,0)</f>
        <v>0</v>
      </c>
      <c r="Y1069" s="24">
        <f>IF(AC1069=0,J1069,0)</f>
        <v>0</v>
      </c>
      <c r="Z1069" s="24">
        <f>IF(AC1069=15,J1069,0)</f>
        <v>0</v>
      </c>
      <c r="AA1069" s="24">
        <f>IF(AC1069=21,J1069,0)</f>
        <v>0</v>
      </c>
      <c r="AC1069" s="26">
        <v>21</v>
      </c>
      <c r="AD1069" s="26">
        <f>G1069*0.805751492132393</f>
        <v>0</v>
      </c>
      <c r="AE1069" s="26">
        <f>G1069*(1-0.805751492132393)</f>
        <v>0</v>
      </c>
      <c r="AL1069" s="26">
        <f>F1069*AD1069</f>
        <v>0</v>
      </c>
      <c r="AM1069" s="26">
        <f>F1069*AE1069</f>
        <v>0</v>
      </c>
      <c r="AN1069" s="27" t="s">
        <v>1641</v>
      </c>
      <c r="AO1069" s="27" t="s">
        <v>1655</v>
      </c>
      <c r="AP1069" s="15" t="s">
        <v>1667</v>
      </c>
    </row>
    <row r="1070" spans="1:42" x14ac:dyDescent="0.2">
      <c r="D1070" s="41" t="s">
        <v>1468</v>
      </c>
      <c r="F1070" s="29">
        <v>3.44</v>
      </c>
    </row>
    <row r="1071" spans="1:42" x14ac:dyDescent="0.2">
      <c r="A1071" s="23" t="s">
        <v>540</v>
      </c>
      <c r="B1071" s="23" t="s">
        <v>1111</v>
      </c>
      <c r="C1071" s="23" t="s">
        <v>1130</v>
      </c>
      <c r="D1071" s="40" t="s">
        <v>1689</v>
      </c>
      <c r="E1071" s="23" t="s">
        <v>1600</v>
      </c>
      <c r="F1071" s="24">
        <v>3.44</v>
      </c>
      <c r="G1071" s="24">
        <v>0</v>
      </c>
      <c r="H1071" s="24">
        <f>ROUND(F1071*AD1071,2)</f>
        <v>0</v>
      </c>
      <c r="I1071" s="24">
        <f>J1071-H1071</f>
        <v>0</v>
      </c>
      <c r="J1071" s="24">
        <f>ROUND(F1071*G1071,2)</f>
        <v>0</v>
      </c>
      <c r="K1071" s="24">
        <v>7.3999999999999999E-4</v>
      </c>
      <c r="L1071" s="24">
        <f>F1071*K1071</f>
        <v>2.5455999999999999E-3</v>
      </c>
      <c r="M1071" s="25" t="s">
        <v>7</v>
      </c>
      <c r="N1071" s="24">
        <f>IF(M1071="5",I1071,0)</f>
        <v>0</v>
      </c>
      <c r="Y1071" s="24">
        <f>IF(AC1071=0,J1071,0)</f>
        <v>0</v>
      </c>
      <c r="Z1071" s="24">
        <f>IF(AC1071=15,J1071,0)</f>
        <v>0</v>
      </c>
      <c r="AA1071" s="24">
        <f>IF(AC1071=21,J1071,0)</f>
        <v>0</v>
      </c>
      <c r="AC1071" s="26">
        <v>21</v>
      </c>
      <c r="AD1071" s="26">
        <f>G1071*0.750758341759353</f>
        <v>0</v>
      </c>
      <c r="AE1071" s="26">
        <f>G1071*(1-0.750758341759353)</f>
        <v>0</v>
      </c>
      <c r="AL1071" s="26">
        <f>F1071*AD1071</f>
        <v>0</v>
      </c>
      <c r="AM1071" s="26">
        <f>F1071*AE1071</f>
        <v>0</v>
      </c>
      <c r="AN1071" s="27" t="s">
        <v>1641</v>
      </c>
      <c r="AO1071" s="27" t="s">
        <v>1655</v>
      </c>
      <c r="AP1071" s="15" t="s">
        <v>1667</v>
      </c>
    </row>
    <row r="1072" spans="1:42" x14ac:dyDescent="0.2">
      <c r="D1072" s="41" t="s">
        <v>1469</v>
      </c>
      <c r="F1072" s="29">
        <v>3.44</v>
      </c>
    </row>
    <row r="1073" spans="1:42" x14ac:dyDescent="0.2">
      <c r="A1073" s="23" t="s">
        <v>541</v>
      </c>
      <c r="B1073" s="23" t="s">
        <v>1111</v>
      </c>
      <c r="C1073" s="23" t="s">
        <v>1131</v>
      </c>
      <c r="D1073" s="40" t="s">
        <v>1690</v>
      </c>
      <c r="E1073" s="23" t="s">
        <v>1600</v>
      </c>
      <c r="F1073" s="24">
        <v>0.86</v>
      </c>
      <c r="G1073" s="24">
        <v>0</v>
      </c>
      <c r="H1073" s="24">
        <f>ROUND(F1073*AD1073,2)</f>
        <v>0</v>
      </c>
      <c r="I1073" s="24">
        <f>J1073-H1073</f>
        <v>0</v>
      </c>
      <c r="J1073" s="24">
        <f>ROUND(F1073*G1073,2)</f>
        <v>0</v>
      </c>
      <c r="K1073" s="24">
        <v>4.0000000000000002E-4</v>
      </c>
      <c r="L1073" s="24">
        <f>F1073*K1073</f>
        <v>3.4400000000000001E-4</v>
      </c>
      <c r="M1073" s="25" t="s">
        <v>7</v>
      </c>
      <c r="N1073" s="24">
        <f>IF(M1073="5",I1073,0)</f>
        <v>0</v>
      </c>
      <c r="Y1073" s="24">
        <f>IF(AC1073=0,J1073,0)</f>
        <v>0</v>
      </c>
      <c r="Z1073" s="24">
        <f>IF(AC1073=15,J1073,0)</f>
        <v>0</v>
      </c>
      <c r="AA1073" s="24">
        <f>IF(AC1073=21,J1073,0)</f>
        <v>0</v>
      </c>
      <c r="AC1073" s="26">
        <v>21</v>
      </c>
      <c r="AD1073" s="26">
        <f>G1073*0.966850828729282</f>
        <v>0</v>
      </c>
      <c r="AE1073" s="26">
        <f>G1073*(1-0.966850828729282)</f>
        <v>0</v>
      </c>
      <c r="AL1073" s="26">
        <f>F1073*AD1073</f>
        <v>0</v>
      </c>
      <c r="AM1073" s="26">
        <f>F1073*AE1073</f>
        <v>0</v>
      </c>
      <c r="AN1073" s="27" t="s">
        <v>1641</v>
      </c>
      <c r="AO1073" s="27" t="s">
        <v>1655</v>
      </c>
      <c r="AP1073" s="15" t="s">
        <v>1667</v>
      </c>
    </row>
    <row r="1074" spans="1:42" x14ac:dyDescent="0.2">
      <c r="D1074" s="41" t="s">
        <v>1419</v>
      </c>
      <c r="F1074" s="29">
        <v>0.86</v>
      </c>
    </row>
    <row r="1075" spans="1:42" x14ac:dyDescent="0.2">
      <c r="A1075" s="23" t="s">
        <v>542</v>
      </c>
      <c r="B1075" s="23" t="s">
        <v>1111</v>
      </c>
      <c r="C1075" s="23" t="s">
        <v>1132</v>
      </c>
      <c r="D1075" s="40" t="s">
        <v>1691</v>
      </c>
      <c r="E1075" s="23" t="s">
        <v>1600</v>
      </c>
      <c r="F1075" s="24">
        <v>6.33</v>
      </c>
      <c r="G1075" s="24">
        <v>0</v>
      </c>
      <c r="H1075" s="24">
        <f>ROUND(F1075*AD1075,2)</f>
        <v>0</v>
      </c>
      <c r="I1075" s="24">
        <f>J1075-H1075</f>
        <v>0</v>
      </c>
      <c r="J1075" s="24">
        <f>ROUND(F1075*G1075,2)</f>
        <v>0</v>
      </c>
      <c r="K1075" s="24">
        <v>4.0000000000000002E-4</v>
      </c>
      <c r="L1075" s="24">
        <f>F1075*K1075</f>
        <v>2.532E-3</v>
      </c>
      <c r="M1075" s="25" t="s">
        <v>7</v>
      </c>
      <c r="N1075" s="24">
        <f>IF(M1075="5",I1075,0)</f>
        <v>0</v>
      </c>
      <c r="Y1075" s="24">
        <f>IF(AC1075=0,J1075,0)</f>
        <v>0</v>
      </c>
      <c r="Z1075" s="24">
        <f>IF(AC1075=15,J1075,0)</f>
        <v>0</v>
      </c>
      <c r="AA1075" s="24">
        <f>IF(AC1075=21,J1075,0)</f>
        <v>0</v>
      </c>
      <c r="AC1075" s="26">
        <v>21</v>
      </c>
      <c r="AD1075" s="26">
        <f>G1075*0.938757264193116</f>
        <v>0</v>
      </c>
      <c r="AE1075" s="26">
        <f>G1075*(1-0.938757264193116)</f>
        <v>0</v>
      </c>
      <c r="AL1075" s="26">
        <f>F1075*AD1075</f>
        <v>0</v>
      </c>
      <c r="AM1075" s="26">
        <f>F1075*AE1075</f>
        <v>0</v>
      </c>
      <c r="AN1075" s="27" t="s">
        <v>1641</v>
      </c>
      <c r="AO1075" s="27" t="s">
        <v>1655</v>
      </c>
      <c r="AP1075" s="15" t="s">
        <v>1667</v>
      </c>
    </row>
    <row r="1076" spans="1:42" x14ac:dyDescent="0.2">
      <c r="D1076" s="41" t="s">
        <v>1470</v>
      </c>
      <c r="F1076" s="29">
        <v>6.33</v>
      </c>
    </row>
    <row r="1077" spans="1:42" x14ac:dyDescent="0.2">
      <c r="A1077" s="23" t="s">
        <v>543</v>
      </c>
      <c r="B1077" s="23" t="s">
        <v>1111</v>
      </c>
      <c r="C1077" s="23" t="s">
        <v>1133</v>
      </c>
      <c r="D1077" s="40" t="s">
        <v>1692</v>
      </c>
      <c r="E1077" s="23" t="s">
        <v>1601</v>
      </c>
      <c r="F1077" s="24">
        <v>2.75</v>
      </c>
      <c r="G1077" s="24">
        <v>0</v>
      </c>
      <c r="H1077" s="24">
        <f>ROUND(F1077*AD1077,2)</f>
        <v>0</v>
      </c>
      <c r="I1077" s="24">
        <f>J1077-H1077</f>
        <v>0</v>
      </c>
      <c r="J1077" s="24">
        <f>ROUND(F1077*G1077,2)</f>
        <v>0</v>
      </c>
      <c r="K1077" s="24">
        <v>3.2000000000000003E-4</v>
      </c>
      <c r="L1077" s="24">
        <f>F1077*K1077</f>
        <v>8.8000000000000003E-4</v>
      </c>
      <c r="M1077" s="25" t="s">
        <v>7</v>
      </c>
      <c r="N1077" s="24">
        <f>IF(M1077="5",I1077,0)</f>
        <v>0</v>
      </c>
      <c r="Y1077" s="24">
        <f>IF(AC1077=0,J1077,0)</f>
        <v>0</v>
      </c>
      <c r="Z1077" s="24">
        <f>IF(AC1077=15,J1077,0)</f>
        <v>0</v>
      </c>
      <c r="AA1077" s="24">
        <f>IF(AC1077=21,J1077,0)</f>
        <v>0</v>
      </c>
      <c r="AC1077" s="26">
        <v>21</v>
      </c>
      <c r="AD1077" s="26">
        <f>G1077*0.584192439862543</f>
        <v>0</v>
      </c>
      <c r="AE1077" s="26">
        <f>G1077*(1-0.584192439862543)</f>
        <v>0</v>
      </c>
      <c r="AL1077" s="26">
        <f>F1077*AD1077</f>
        <v>0</v>
      </c>
      <c r="AM1077" s="26">
        <f>F1077*AE1077</f>
        <v>0</v>
      </c>
      <c r="AN1077" s="27" t="s">
        <v>1641</v>
      </c>
      <c r="AO1077" s="27" t="s">
        <v>1655</v>
      </c>
      <c r="AP1077" s="15" t="s">
        <v>1667</v>
      </c>
    </row>
    <row r="1078" spans="1:42" x14ac:dyDescent="0.2">
      <c r="D1078" s="41" t="s">
        <v>1421</v>
      </c>
      <c r="F1078" s="29">
        <v>2.75</v>
      </c>
    </row>
    <row r="1079" spans="1:42" x14ac:dyDescent="0.2">
      <c r="A1079" s="23" t="s">
        <v>544</v>
      </c>
      <c r="B1079" s="23" t="s">
        <v>1111</v>
      </c>
      <c r="C1079" s="23" t="s">
        <v>1134</v>
      </c>
      <c r="D1079" s="40" t="s">
        <v>1239</v>
      </c>
      <c r="E1079" s="23" t="s">
        <v>1602</v>
      </c>
      <c r="F1079" s="24">
        <v>0.02</v>
      </c>
      <c r="G1079" s="24">
        <v>0</v>
      </c>
      <c r="H1079" s="24">
        <f>ROUND(F1079*AD1079,2)</f>
        <v>0</v>
      </c>
      <c r="I1079" s="24">
        <f>J1079-H1079</f>
        <v>0</v>
      </c>
      <c r="J1079" s="24">
        <f>ROUND(F1079*G1079,2)</f>
        <v>0</v>
      </c>
      <c r="K1079" s="24">
        <v>0</v>
      </c>
      <c r="L1079" s="24">
        <f>F1079*K1079</f>
        <v>0</v>
      </c>
      <c r="M1079" s="25" t="s">
        <v>10</v>
      </c>
      <c r="N1079" s="24">
        <f>IF(M1079="5",I1079,0)</f>
        <v>0</v>
      </c>
      <c r="Y1079" s="24">
        <f>IF(AC1079=0,J1079,0)</f>
        <v>0</v>
      </c>
      <c r="Z1079" s="24">
        <f>IF(AC1079=15,J1079,0)</f>
        <v>0</v>
      </c>
      <c r="AA1079" s="24">
        <f>IF(AC1079=21,J1079,0)</f>
        <v>0</v>
      </c>
      <c r="AC1079" s="26">
        <v>21</v>
      </c>
      <c r="AD1079" s="26">
        <f>G1079*0</f>
        <v>0</v>
      </c>
      <c r="AE1079" s="26">
        <f>G1079*(1-0)</f>
        <v>0</v>
      </c>
      <c r="AL1079" s="26">
        <f>F1079*AD1079</f>
        <v>0</v>
      </c>
      <c r="AM1079" s="26">
        <f>F1079*AE1079</f>
        <v>0</v>
      </c>
      <c r="AN1079" s="27" t="s">
        <v>1641</v>
      </c>
      <c r="AO1079" s="27" t="s">
        <v>1655</v>
      </c>
      <c r="AP1079" s="15" t="s">
        <v>1667</v>
      </c>
    </row>
    <row r="1080" spans="1:42" x14ac:dyDescent="0.2">
      <c r="D1080" s="41" t="s">
        <v>1471</v>
      </c>
      <c r="F1080" s="29">
        <v>0.02</v>
      </c>
    </row>
    <row r="1081" spans="1:42" x14ac:dyDescent="0.2">
      <c r="A1081" s="20"/>
      <c r="B1081" s="21" t="s">
        <v>1111</v>
      </c>
      <c r="C1081" s="21" t="s">
        <v>705</v>
      </c>
      <c r="D1081" s="42" t="s">
        <v>1241</v>
      </c>
      <c r="E1081" s="43"/>
      <c r="F1081" s="43"/>
      <c r="G1081" s="43"/>
      <c r="H1081" s="22">
        <f>SUM(H1082:H1082)</f>
        <v>0</v>
      </c>
      <c r="I1081" s="22">
        <f>SUM(I1082:I1082)</f>
        <v>0</v>
      </c>
      <c r="J1081" s="22">
        <f>H1081+I1081</f>
        <v>0</v>
      </c>
      <c r="K1081" s="15"/>
      <c r="L1081" s="22">
        <f>SUM(L1082:L1082)</f>
        <v>1.4599999999999999E-3</v>
      </c>
      <c r="O1081" s="22">
        <f>IF(P1081="PR",J1081,SUM(N1082:N1082))</f>
        <v>0</v>
      </c>
      <c r="P1081" s="15" t="s">
        <v>1627</v>
      </c>
      <c r="Q1081" s="22">
        <f>IF(P1081="HS",H1081,0)</f>
        <v>0</v>
      </c>
      <c r="R1081" s="22">
        <f>IF(P1081="HS",I1081-O1081,0)</f>
        <v>0</v>
      </c>
      <c r="S1081" s="22">
        <f>IF(P1081="PS",H1081,0)</f>
        <v>0</v>
      </c>
      <c r="T1081" s="22">
        <f>IF(P1081="PS",I1081-O1081,0)</f>
        <v>0</v>
      </c>
      <c r="U1081" s="22">
        <f>IF(P1081="MP",H1081,0)</f>
        <v>0</v>
      </c>
      <c r="V1081" s="22">
        <f>IF(P1081="MP",I1081-O1081,0)</f>
        <v>0</v>
      </c>
      <c r="W1081" s="22">
        <f>IF(P1081="OM",H1081,0)</f>
        <v>0</v>
      </c>
      <c r="X1081" s="15" t="s">
        <v>1111</v>
      </c>
      <c r="AH1081" s="22">
        <f>SUM(Y1082:Y1082)</f>
        <v>0</v>
      </c>
      <c r="AI1081" s="22">
        <f>SUM(Z1082:Z1082)</f>
        <v>0</v>
      </c>
      <c r="AJ1081" s="22">
        <f>SUM(AA1082:AA1082)</f>
        <v>0</v>
      </c>
    </row>
    <row r="1082" spans="1:42" x14ac:dyDescent="0.2">
      <c r="A1082" s="23" t="s">
        <v>545</v>
      </c>
      <c r="B1082" s="23" t="s">
        <v>1111</v>
      </c>
      <c r="C1082" s="23" t="s">
        <v>1135</v>
      </c>
      <c r="D1082" s="23" t="s">
        <v>1242</v>
      </c>
      <c r="E1082" s="23" t="s">
        <v>1603</v>
      </c>
      <c r="F1082" s="24">
        <v>1</v>
      </c>
      <c r="G1082" s="24">
        <v>0</v>
      </c>
      <c r="H1082" s="24">
        <f>ROUND(F1082*AD1082,2)</f>
        <v>0</v>
      </c>
      <c r="I1082" s="24">
        <f>J1082-H1082</f>
        <v>0</v>
      </c>
      <c r="J1082" s="24">
        <f>ROUND(F1082*G1082,2)</f>
        <v>0</v>
      </c>
      <c r="K1082" s="24">
        <v>1.4599999999999999E-3</v>
      </c>
      <c r="L1082" s="24">
        <f>F1082*K1082</f>
        <v>1.4599999999999999E-3</v>
      </c>
      <c r="M1082" s="25" t="s">
        <v>7</v>
      </c>
      <c r="N1082" s="24">
        <f>IF(M1082="5",I1082,0)</f>
        <v>0</v>
      </c>
      <c r="Y1082" s="24">
        <f>IF(AC1082=0,J1082,0)</f>
        <v>0</v>
      </c>
      <c r="Z1082" s="24">
        <f>IF(AC1082=15,J1082,0)</f>
        <v>0</v>
      </c>
      <c r="AA1082" s="24">
        <f>IF(AC1082=21,J1082,0)</f>
        <v>0</v>
      </c>
      <c r="AC1082" s="26">
        <v>21</v>
      </c>
      <c r="AD1082" s="26">
        <f>G1082*0</f>
        <v>0</v>
      </c>
      <c r="AE1082" s="26">
        <f>G1082*(1-0)</f>
        <v>0</v>
      </c>
      <c r="AL1082" s="26">
        <f>F1082*AD1082</f>
        <v>0</v>
      </c>
      <c r="AM1082" s="26">
        <f>F1082*AE1082</f>
        <v>0</v>
      </c>
      <c r="AN1082" s="27" t="s">
        <v>1642</v>
      </c>
      <c r="AO1082" s="27" t="s">
        <v>1656</v>
      </c>
      <c r="AP1082" s="15" t="s">
        <v>1667</v>
      </c>
    </row>
    <row r="1083" spans="1:42" x14ac:dyDescent="0.2">
      <c r="D1083" s="28" t="s">
        <v>1243</v>
      </c>
      <c r="F1083" s="29">
        <v>1</v>
      </c>
    </row>
    <row r="1084" spans="1:42" x14ac:dyDescent="0.2">
      <c r="A1084" s="20"/>
      <c r="B1084" s="21" t="s">
        <v>1111</v>
      </c>
      <c r="C1084" s="21" t="s">
        <v>709</v>
      </c>
      <c r="D1084" s="42" t="s">
        <v>1244</v>
      </c>
      <c r="E1084" s="43"/>
      <c r="F1084" s="43"/>
      <c r="G1084" s="43"/>
      <c r="H1084" s="22">
        <f>SUM(H1085:H1114)</f>
        <v>0</v>
      </c>
      <c r="I1084" s="22">
        <f>SUM(I1085:I1114)</f>
        <v>0</v>
      </c>
      <c r="J1084" s="22">
        <f>H1084+I1084</f>
        <v>0</v>
      </c>
      <c r="K1084" s="15"/>
      <c r="L1084" s="22">
        <f>SUM(L1085:L1114)</f>
        <v>5.5830000000000005E-2</v>
      </c>
      <c r="O1084" s="22">
        <f>IF(P1084="PR",J1084,SUM(N1085:N1114))</f>
        <v>0</v>
      </c>
      <c r="P1084" s="15" t="s">
        <v>1627</v>
      </c>
      <c r="Q1084" s="22">
        <f>IF(P1084="HS",H1084,0)</f>
        <v>0</v>
      </c>
      <c r="R1084" s="22">
        <f>IF(P1084="HS",I1084-O1084,0)</f>
        <v>0</v>
      </c>
      <c r="S1084" s="22">
        <f>IF(P1084="PS",H1084,0)</f>
        <v>0</v>
      </c>
      <c r="T1084" s="22">
        <f>IF(P1084="PS",I1084-O1084,0)</f>
        <v>0</v>
      </c>
      <c r="U1084" s="22">
        <f>IF(P1084="MP",H1084,0)</f>
        <v>0</v>
      </c>
      <c r="V1084" s="22">
        <f>IF(P1084="MP",I1084-O1084,0)</f>
        <v>0</v>
      </c>
      <c r="W1084" s="22">
        <f>IF(P1084="OM",H1084,0)</f>
        <v>0</v>
      </c>
      <c r="X1084" s="15" t="s">
        <v>1111</v>
      </c>
      <c r="AH1084" s="22">
        <f>SUM(Y1085:Y1114)</f>
        <v>0</v>
      </c>
      <c r="AI1084" s="22">
        <f>SUM(Z1085:Z1114)</f>
        <v>0</v>
      </c>
      <c r="AJ1084" s="22">
        <f>SUM(AA1085:AA1114)</f>
        <v>0</v>
      </c>
    </row>
    <row r="1085" spans="1:42" x14ac:dyDescent="0.2">
      <c r="A1085" s="23" t="s">
        <v>546</v>
      </c>
      <c r="B1085" s="23" t="s">
        <v>1111</v>
      </c>
      <c r="C1085" s="23" t="s">
        <v>1136</v>
      </c>
      <c r="D1085" s="23" t="s">
        <v>1677</v>
      </c>
      <c r="E1085" s="23" t="s">
        <v>1604</v>
      </c>
      <c r="F1085" s="24">
        <v>1</v>
      </c>
      <c r="G1085" s="24">
        <v>0</v>
      </c>
      <c r="H1085" s="24">
        <f>ROUND(F1085*AD1085,2)</f>
        <v>0</v>
      </c>
      <c r="I1085" s="24">
        <f>J1085-H1085</f>
        <v>0</v>
      </c>
      <c r="J1085" s="24">
        <f>ROUND(F1085*G1085,2)</f>
        <v>0</v>
      </c>
      <c r="K1085" s="24">
        <v>1.41E-3</v>
      </c>
      <c r="L1085" s="24">
        <f>F1085*K1085</f>
        <v>1.41E-3</v>
      </c>
      <c r="M1085" s="25" t="s">
        <v>7</v>
      </c>
      <c r="N1085" s="24">
        <f>IF(M1085="5",I1085,0)</f>
        <v>0</v>
      </c>
      <c r="Y1085" s="24">
        <f>IF(AC1085=0,J1085,0)</f>
        <v>0</v>
      </c>
      <c r="Z1085" s="24">
        <f>IF(AC1085=15,J1085,0)</f>
        <v>0</v>
      </c>
      <c r="AA1085" s="24">
        <f>IF(AC1085=21,J1085,0)</f>
        <v>0</v>
      </c>
      <c r="AC1085" s="26">
        <v>21</v>
      </c>
      <c r="AD1085" s="26">
        <f>G1085*0.538136882129278</f>
        <v>0</v>
      </c>
      <c r="AE1085" s="26">
        <f>G1085*(1-0.538136882129278)</f>
        <v>0</v>
      </c>
      <c r="AL1085" s="26">
        <f>F1085*AD1085</f>
        <v>0</v>
      </c>
      <c r="AM1085" s="26">
        <f>F1085*AE1085</f>
        <v>0</v>
      </c>
      <c r="AN1085" s="27" t="s">
        <v>1643</v>
      </c>
      <c r="AO1085" s="27" t="s">
        <v>1656</v>
      </c>
      <c r="AP1085" s="15" t="s">
        <v>1667</v>
      </c>
    </row>
    <row r="1086" spans="1:42" x14ac:dyDescent="0.2">
      <c r="D1086" s="28" t="s">
        <v>1243</v>
      </c>
      <c r="F1086" s="29">
        <v>1</v>
      </c>
    </row>
    <row r="1087" spans="1:42" x14ac:dyDescent="0.2">
      <c r="A1087" s="30" t="s">
        <v>547</v>
      </c>
      <c r="B1087" s="30" t="s">
        <v>1111</v>
      </c>
      <c r="C1087" s="30" t="s">
        <v>1138</v>
      </c>
      <c r="D1087" s="39" t="s">
        <v>1709</v>
      </c>
      <c r="E1087" s="30" t="s">
        <v>1604</v>
      </c>
      <c r="F1087" s="31">
        <v>1</v>
      </c>
      <c r="G1087" s="31">
        <v>0</v>
      </c>
      <c r="H1087" s="31">
        <f>ROUND(F1087*AD1087,2)</f>
        <v>0</v>
      </c>
      <c r="I1087" s="31">
        <f>J1087-H1087</f>
        <v>0</v>
      </c>
      <c r="J1087" s="31">
        <f>ROUND(F1087*G1087,2)</f>
        <v>0</v>
      </c>
      <c r="K1087" s="31">
        <v>1.4E-2</v>
      </c>
      <c r="L1087" s="31">
        <f>F1087*K1087</f>
        <v>1.4E-2</v>
      </c>
      <c r="M1087" s="32" t="s">
        <v>1623</v>
      </c>
      <c r="N1087" s="31">
        <f>IF(M1087="5",I1087,0)</f>
        <v>0</v>
      </c>
      <c r="Y1087" s="31">
        <f>IF(AC1087=0,J1087,0)</f>
        <v>0</v>
      </c>
      <c r="Z1087" s="31">
        <f>IF(AC1087=15,J1087,0)</f>
        <v>0</v>
      </c>
      <c r="AA1087" s="31">
        <f>IF(AC1087=21,J1087,0)</f>
        <v>0</v>
      </c>
      <c r="AC1087" s="26">
        <v>21</v>
      </c>
      <c r="AD1087" s="26">
        <f>G1087*1</f>
        <v>0</v>
      </c>
      <c r="AE1087" s="26">
        <f>G1087*(1-1)</f>
        <v>0</v>
      </c>
      <c r="AL1087" s="26">
        <f>F1087*AD1087</f>
        <v>0</v>
      </c>
      <c r="AM1087" s="26">
        <f>F1087*AE1087</f>
        <v>0</v>
      </c>
      <c r="AN1087" s="27" t="s">
        <v>1643</v>
      </c>
      <c r="AO1087" s="27" t="s">
        <v>1656</v>
      </c>
      <c r="AP1087" s="15" t="s">
        <v>1667</v>
      </c>
    </row>
    <row r="1088" spans="1:42" x14ac:dyDescent="0.2">
      <c r="D1088" s="28" t="s">
        <v>1243</v>
      </c>
      <c r="F1088" s="29">
        <v>1</v>
      </c>
    </row>
    <row r="1089" spans="1:42" x14ac:dyDescent="0.2">
      <c r="A1089" s="23" t="s">
        <v>548</v>
      </c>
      <c r="B1089" s="23" t="s">
        <v>1111</v>
      </c>
      <c r="C1089" s="23" t="s">
        <v>1139</v>
      </c>
      <c r="D1089" s="23" t="s">
        <v>1247</v>
      </c>
      <c r="E1089" s="23" t="s">
        <v>1604</v>
      </c>
      <c r="F1089" s="24">
        <v>1</v>
      </c>
      <c r="G1089" s="24">
        <v>0</v>
      </c>
      <c r="H1089" s="24">
        <f>ROUND(F1089*AD1089,2)</f>
        <v>0</v>
      </c>
      <c r="I1089" s="24">
        <f>J1089-H1089</f>
        <v>0</v>
      </c>
      <c r="J1089" s="24">
        <f>ROUND(F1089*G1089,2)</f>
        <v>0</v>
      </c>
      <c r="K1089" s="24">
        <v>1.1999999999999999E-3</v>
      </c>
      <c r="L1089" s="24">
        <f>F1089*K1089</f>
        <v>1.1999999999999999E-3</v>
      </c>
      <c r="M1089" s="25" t="s">
        <v>7</v>
      </c>
      <c r="N1089" s="24">
        <f>IF(M1089="5",I1089,0)</f>
        <v>0</v>
      </c>
      <c r="Y1089" s="24">
        <f>IF(AC1089=0,J1089,0)</f>
        <v>0</v>
      </c>
      <c r="Z1089" s="24">
        <f>IF(AC1089=15,J1089,0)</f>
        <v>0</v>
      </c>
      <c r="AA1089" s="24">
        <f>IF(AC1089=21,J1089,0)</f>
        <v>0</v>
      </c>
      <c r="AC1089" s="26">
        <v>21</v>
      </c>
      <c r="AD1089" s="26">
        <f>G1089*0.50771855010661</f>
        <v>0</v>
      </c>
      <c r="AE1089" s="26">
        <f>G1089*(1-0.50771855010661)</f>
        <v>0</v>
      </c>
      <c r="AL1089" s="26">
        <f>F1089*AD1089</f>
        <v>0</v>
      </c>
      <c r="AM1089" s="26">
        <f>F1089*AE1089</f>
        <v>0</v>
      </c>
      <c r="AN1089" s="27" t="s">
        <v>1643</v>
      </c>
      <c r="AO1089" s="27" t="s">
        <v>1656</v>
      </c>
      <c r="AP1089" s="15" t="s">
        <v>1667</v>
      </c>
    </row>
    <row r="1090" spans="1:42" x14ac:dyDescent="0.2">
      <c r="D1090" s="28" t="s">
        <v>1243</v>
      </c>
      <c r="F1090" s="29">
        <v>1</v>
      </c>
    </row>
    <row r="1091" spans="1:42" x14ac:dyDescent="0.2">
      <c r="A1091" s="30" t="s">
        <v>549</v>
      </c>
      <c r="B1091" s="30" t="s">
        <v>1111</v>
      </c>
      <c r="C1091" s="30" t="s">
        <v>1140</v>
      </c>
      <c r="D1091" s="39" t="s">
        <v>1693</v>
      </c>
      <c r="E1091" s="30" t="s">
        <v>1604</v>
      </c>
      <c r="F1091" s="31">
        <v>1</v>
      </c>
      <c r="G1091" s="31">
        <v>0</v>
      </c>
      <c r="H1091" s="31">
        <f>ROUND(F1091*AD1091,2)</f>
        <v>0</v>
      </c>
      <c r="I1091" s="31">
        <f>J1091-H1091</f>
        <v>0</v>
      </c>
      <c r="J1091" s="31">
        <f>ROUND(F1091*G1091,2)</f>
        <v>0</v>
      </c>
      <c r="K1091" s="31">
        <v>1.0499999999999999E-3</v>
      </c>
      <c r="L1091" s="31">
        <f>F1091*K1091</f>
        <v>1.0499999999999999E-3</v>
      </c>
      <c r="M1091" s="32" t="s">
        <v>1623</v>
      </c>
      <c r="N1091" s="31">
        <f>IF(M1091="5",I1091,0)</f>
        <v>0</v>
      </c>
      <c r="Y1091" s="31">
        <f>IF(AC1091=0,J1091,0)</f>
        <v>0</v>
      </c>
      <c r="Z1091" s="31">
        <f>IF(AC1091=15,J1091,0)</f>
        <v>0</v>
      </c>
      <c r="AA1091" s="31">
        <f>IF(AC1091=21,J1091,0)</f>
        <v>0</v>
      </c>
      <c r="AC1091" s="26">
        <v>21</v>
      </c>
      <c r="AD1091" s="26">
        <f>G1091*1</f>
        <v>0</v>
      </c>
      <c r="AE1091" s="26">
        <f>G1091*(1-1)</f>
        <v>0</v>
      </c>
      <c r="AL1091" s="26">
        <f>F1091*AD1091</f>
        <v>0</v>
      </c>
      <c r="AM1091" s="26">
        <f>F1091*AE1091</f>
        <v>0</v>
      </c>
      <c r="AN1091" s="27" t="s">
        <v>1643</v>
      </c>
      <c r="AO1091" s="27" t="s">
        <v>1656</v>
      </c>
      <c r="AP1091" s="15" t="s">
        <v>1667</v>
      </c>
    </row>
    <row r="1092" spans="1:42" x14ac:dyDescent="0.2">
      <c r="D1092" s="28" t="s">
        <v>1243</v>
      </c>
      <c r="F1092" s="29">
        <v>1</v>
      </c>
    </row>
    <row r="1093" spans="1:42" x14ac:dyDescent="0.2">
      <c r="A1093" s="30" t="s">
        <v>550</v>
      </c>
      <c r="B1093" s="30" t="s">
        <v>1111</v>
      </c>
      <c r="C1093" s="30" t="s">
        <v>1141</v>
      </c>
      <c r="D1093" s="30" t="s">
        <v>1248</v>
      </c>
      <c r="E1093" s="30" t="s">
        <v>1604</v>
      </c>
      <c r="F1093" s="31">
        <v>1</v>
      </c>
      <c r="G1093" s="31">
        <v>0</v>
      </c>
      <c r="H1093" s="31">
        <f>ROUND(F1093*AD1093,2)</f>
        <v>0</v>
      </c>
      <c r="I1093" s="31">
        <f>J1093-H1093</f>
        <v>0</v>
      </c>
      <c r="J1093" s="31">
        <f>ROUND(F1093*G1093,2)</f>
        <v>0</v>
      </c>
      <c r="K1093" s="31">
        <v>7.3999999999999999E-4</v>
      </c>
      <c r="L1093" s="31">
        <f>F1093*K1093</f>
        <v>7.3999999999999999E-4</v>
      </c>
      <c r="M1093" s="32" t="s">
        <v>1623</v>
      </c>
      <c r="N1093" s="31">
        <f>IF(M1093="5",I1093,0)</f>
        <v>0</v>
      </c>
      <c r="Y1093" s="31">
        <f>IF(AC1093=0,J1093,0)</f>
        <v>0</v>
      </c>
      <c r="Z1093" s="31">
        <f>IF(AC1093=15,J1093,0)</f>
        <v>0</v>
      </c>
      <c r="AA1093" s="31">
        <f>IF(AC1093=21,J1093,0)</f>
        <v>0</v>
      </c>
      <c r="AC1093" s="26">
        <v>21</v>
      </c>
      <c r="AD1093" s="26">
        <f>G1093*1</f>
        <v>0</v>
      </c>
      <c r="AE1093" s="26">
        <f>G1093*(1-1)</f>
        <v>0</v>
      </c>
      <c r="AL1093" s="26">
        <f>F1093*AD1093</f>
        <v>0</v>
      </c>
      <c r="AM1093" s="26">
        <f>F1093*AE1093</f>
        <v>0</v>
      </c>
      <c r="AN1093" s="27" t="s">
        <v>1643</v>
      </c>
      <c r="AO1093" s="27" t="s">
        <v>1656</v>
      </c>
      <c r="AP1093" s="15" t="s">
        <v>1667</v>
      </c>
    </row>
    <row r="1094" spans="1:42" x14ac:dyDescent="0.2">
      <c r="D1094" s="28" t="s">
        <v>1243</v>
      </c>
      <c r="F1094" s="29">
        <v>1</v>
      </c>
    </row>
    <row r="1095" spans="1:42" x14ac:dyDescent="0.2">
      <c r="A1095" s="23" t="s">
        <v>551</v>
      </c>
      <c r="B1095" s="23" t="s">
        <v>1111</v>
      </c>
      <c r="C1095" s="23" t="s">
        <v>1142</v>
      </c>
      <c r="D1095" s="23" t="s">
        <v>1249</v>
      </c>
      <c r="E1095" s="23" t="s">
        <v>1605</v>
      </c>
      <c r="F1095" s="24">
        <v>1</v>
      </c>
      <c r="G1095" s="24">
        <v>0</v>
      </c>
      <c r="H1095" s="24">
        <f>ROUND(F1095*AD1095,2)</f>
        <v>0</v>
      </c>
      <c r="I1095" s="24">
        <f>J1095-H1095</f>
        <v>0</v>
      </c>
      <c r="J1095" s="24">
        <f>ROUND(F1095*G1095,2)</f>
        <v>0</v>
      </c>
      <c r="K1095" s="24">
        <v>4.0000000000000001E-3</v>
      </c>
      <c r="L1095" s="24">
        <f>F1095*K1095</f>
        <v>4.0000000000000001E-3</v>
      </c>
      <c r="M1095" s="25" t="s">
        <v>7</v>
      </c>
      <c r="N1095" s="24">
        <f>IF(M1095="5",I1095,0)</f>
        <v>0</v>
      </c>
      <c r="Y1095" s="24">
        <f>IF(AC1095=0,J1095,0)</f>
        <v>0</v>
      </c>
      <c r="Z1095" s="24">
        <f>IF(AC1095=15,J1095,0)</f>
        <v>0</v>
      </c>
      <c r="AA1095" s="24">
        <f>IF(AC1095=21,J1095,0)</f>
        <v>0</v>
      </c>
      <c r="AC1095" s="26">
        <v>21</v>
      </c>
      <c r="AD1095" s="26">
        <f>G1095*0.62904717853839</f>
        <v>0</v>
      </c>
      <c r="AE1095" s="26">
        <f>G1095*(1-0.62904717853839)</f>
        <v>0</v>
      </c>
      <c r="AL1095" s="26">
        <f>F1095*AD1095</f>
        <v>0</v>
      </c>
      <c r="AM1095" s="26">
        <f>F1095*AE1095</f>
        <v>0</v>
      </c>
      <c r="AN1095" s="27" t="s">
        <v>1643</v>
      </c>
      <c r="AO1095" s="27" t="s">
        <v>1656</v>
      </c>
      <c r="AP1095" s="15" t="s">
        <v>1667</v>
      </c>
    </row>
    <row r="1096" spans="1:42" x14ac:dyDescent="0.2">
      <c r="D1096" s="28" t="s">
        <v>1243</v>
      </c>
      <c r="F1096" s="29">
        <v>1</v>
      </c>
    </row>
    <row r="1097" spans="1:42" x14ac:dyDescent="0.2">
      <c r="A1097" s="30" t="s">
        <v>552</v>
      </c>
      <c r="B1097" s="30" t="s">
        <v>1111</v>
      </c>
      <c r="C1097" s="30" t="s">
        <v>1143</v>
      </c>
      <c r="D1097" s="30" t="s">
        <v>1678</v>
      </c>
      <c r="E1097" s="30" t="s">
        <v>1604</v>
      </c>
      <c r="F1097" s="31">
        <v>1</v>
      </c>
      <c r="G1097" s="31">
        <v>0</v>
      </c>
      <c r="H1097" s="31">
        <f>ROUND(F1097*AD1097,2)</f>
        <v>0</v>
      </c>
      <c r="I1097" s="31">
        <f>J1097-H1097</f>
        <v>0</v>
      </c>
      <c r="J1097" s="31">
        <f>ROUND(F1097*G1097,2)</f>
        <v>0</v>
      </c>
      <c r="K1097" s="31">
        <v>1E-3</v>
      </c>
      <c r="L1097" s="31">
        <f>F1097*K1097</f>
        <v>1E-3</v>
      </c>
      <c r="M1097" s="32" t="s">
        <v>1623</v>
      </c>
      <c r="N1097" s="31">
        <f>IF(M1097="5",I1097,0)</f>
        <v>0</v>
      </c>
      <c r="Y1097" s="31">
        <f>IF(AC1097=0,J1097,0)</f>
        <v>0</v>
      </c>
      <c r="Z1097" s="31">
        <f>IF(AC1097=15,J1097,0)</f>
        <v>0</v>
      </c>
      <c r="AA1097" s="31">
        <f>IF(AC1097=21,J1097,0)</f>
        <v>0</v>
      </c>
      <c r="AC1097" s="26">
        <v>21</v>
      </c>
      <c r="AD1097" s="26">
        <f>G1097*1</f>
        <v>0</v>
      </c>
      <c r="AE1097" s="26">
        <f>G1097*(1-1)</f>
        <v>0</v>
      </c>
      <c r="AL1097" s="26">
        <f>F1097*AD1097</f>
        <v>0</v>
      </c>
      <c r="AM1097" s="26">
        <f>F1097*AE1097</f>
        <v>0</v>
      </c>
      <c r="AN1097" s="27" t="s">
        <v>1643</v>
      </c>
      <c r="AO1097" s="27" t="s">
        <v>1656</v>
      </c>
      <c r="AP1097" s="15" t="s">
        <v>1667</v>
      </c>
    </row>
    <row r="1098" spans="1:42" x14ac:dyDescent="0.2">
      <c r="A1098" s="30" t="s">
        <v>553</v>
      </c>
      <c r="B1098" s="30" t="s">
        <v>1111</v>
      </c>
      <c r="C1098" s="30" t="s">
        <v>1144</v>
      </c>
      <c r="D1098" s="39" t="s">
        <v>1694</v>
      </c>
      <c r="E1098" s="30" t="s">
        <v>1604</v>
      </c>
      <c r="F1098" s="31">
        <v>1</v>
      </c>
      <c r="G1098" s="31">
        <v>0</v>
      </c>
      <c r="H1098" s="31">
        <f>ROUND(F1098*AD1098,2)</f>
        <v>0</v>
      </c>
      <c r="I1098" s="31">
        <f>J1098-H1098</f>
        <v>0</v>
      </c>
      <c r="J1098" s="31">
        <f>ROUND(F1098*G1098,2)</f>
        <v>0</v>
      </c>
      <c r="K1098" s="31">
        <v>1.4500000000000001E-2</v>
      </c>
      <c r="L1098" s="31">
        <f>F1098*K1098</f>
        <v>1.4500000000000001E-2</v>
      </c>
      <c r="M1098" s="32" t="s">
        <v>1623</v>
      </c>
      <c r="N1098" s="31">
        <f>IF(M1098="5",I1098,0)</f>
        <v>0</v>
      </c>
      <c r="Y1098" s="31">
        <f>IF(AC1098=0,J1098,0)</f>
        <v>0</v>
      </c>
      <c r="Z1098" s="31">
        <f>IF(AC1098=15,J1098,0)</f>
        <v>0</v>
      </c>
      <c r="AA1098" s="31">
        <f>IF(AC1098=21,J1098,0)</f>
        <v>0</v>
      </c>
      <c r="AC1098" s="26">
        <v>21</v>
      </c>
      <c r="AD1098" s="26">
        <f>G1098*1</f>
        <v>0</v>
      </c>
      <c r="AE1098" s="26">
        <f>G1098*(1-1)</f>
        <v>0</v>
      </c>
      <c r="AL1098" s="26">
        <f>F1098*AD1098</f>
        <v>0</v>
      </c>
      <c r="AM1098" s="26">
        <f>F1098*AE1098</f>
        <v>0</v>
      </c>
      <c r="AN1098" s="27" t="s">
        <v>1643</v>
      </c>
      <c r="AO1098" s="27" t="s">
        <v>1656</v>
      </c>
      <c r="AP1098" s="15" t="s">
        <v>1667</v>
      </c>
    </row>
    <row r="1099" spans="1:42" x14ac:dyDescent="0.2">
      <c r="D1099" s="28" t="s">
        <v>1243</v>
      </c>
      <c r="F1099" s="29">
        <v>1</v>
      </c>
    </row>
    <row r="1100" spans="1:42" x14ac:dyDescent="0.2">
      <c r="A1100" s="23" t="s">
        <v>554</v>
      </c>
      <c r="B1100" s="23" t="s">
        <v>1111</v>
      </c>
      <c r="C1100" s="23" t="s">
        <v>1145</v>
      </c>
      <c r="D1100" s="23" t="s">
        <v>1250</v>
      </c>
      <c r="E1100" s="23" t="s">
        <v>1605</v>
      </c>
      <c r="F1100" s="24">
        <v>1</v>
      </c>
      <c r="G1100" s="24">
        <v>0</v>
      </c>
      <c r="H1100" s="24">
        <f>ROUND(F1100*AD1100,2)</f>
        <v>0</v>
      </c>
      <c r="I1100" s="24">
        <f>J1100-H1100</f>
        <v>0</v>
      </c>
      <c r="J1100" s="24">
        <f>ROUND(F1100*G1100,2)</f>
        <v>0</v>
      </c>
      <c r="K1100" s="24">
        <v>1.7000000000000001E-4</v>
      </c>
      <c r="L1100" s="24">
        <f>F1100*K1100</f>
        <v>1.7000000000000001E-4</v>
      </c>
      <c r="M1100" s="25" t="s">
        <v>7</v>
      </c>
      <c r="N1100" s="24">
        <f>IF(M1100="5",I1100,0)</f>
        <v>0</v>
      </c>
      <c r="Y1100" s="24">
        <f>IF(AC1100=0,J1100,0)</f>
        <v>0</v>
      </c>
      <c r="Z1100" s="24">
        <f>IF(AC1100=15,J1100,0)</f>
        <v>0</v>
      </c>
      <c r="AA1100" s="24">
        <f>IF(AC1100=21,J1100,0)</f>
        <v>0</v>
      </c>
      <c r="AC1100" s="26">
        <v>21</v>
      </c>
      <c r="AD1100" s="26">
        <f>G1100*0.503959731543624</f>
        <v>0</v>
      </c>
      <c r="AE1100" s="26">
        <f>G1100*(1-0.503959731543624)</f>
        <v>0</v>
      </c>
      <c r="AL1100" s="26">
        <f>F1100*AD1100</f>
        <v>0</v>
      </c>
      <c r="AM1100" s="26">
        <f>F1100*AE1100</f>
        <v>0</v>
      </c>
      <c r="AN1100" s="27" t="s">
        <v>1643</v>
      </c>
      <c r="AO1100" s="27" t="s">
        <v>1656</v>
      </c>
      <c r="AP1100" s="15" t="s">
        <v>1667</v>
      </c>
    </row>
    <row r="1101" spans="1:42" x14ac:dyDescent="0.2">
      <c r="D1101" s="28" t="s">
        <v>1243</v>
      </c>
      <c r="F1101" s="29">
        <v>1</v>
      </c>
    </row>
    <row r="1102" spans="1:42" x14ac:dyDescent="0.2">
      <c r="A1102" s="23" t="s">
        <v>555</v>
      </c>
      <c r="B1102" s="23" t="s">
        <v>1111</v>
      </c>
      <c r="C1102" s="23" t="s">
        <v>1146</v>
      </c>
      <c r="D1102" s="40" t="s">
        <v>1695</v>
      </c>
      <c r="E1102" s="23" t="s">
        <v>1601</v>
      </c>
      <c r="F1102" s="24">
        <v>0.95</v>
      </c>
      <c r="G1102" s="24">
        <v>0</v>
      </c>
      <c r="H1102" s="24">
        <f>ROUND(F1102*AD1102,2)</f>
        <v>0</v>
      </c>
      <c r="I1102" s="24">
        <f>J1102-H1102</f>
        <v>0</v>
      </c>
      <c r="J1102" s="24">
        <f>ROUND(F1102*G1102,2)</f>
        <v>0</v>
      </c>
      <c r="K1102" s="24">
        <v>8.9999999999999993E-3</v>
      </c>
      <c r="L1102" s="24">
        <f>F1102*K1102</f>
        <v>8.5499999999999986E-3</v>
      </c>
      <c r="M1102" s="25" t="s">
        <v>7</v>
      </c>
      <c r="N1102" s="24">
        <f>IF(M1102="5",I1102,0)</f>
        <v>0</v>
      </c>
      <c r="Y1102" s="24">
        <f>IF(AC1102=0,J1102,0)</f>
        <v>0</v>
      </c>
      <c r="Z1102" s="24">
        <f>IF(AC1102=15,J1102,0)</f>
        <v>0</v>
      </c>
      <c r="AA1102" s="24">
        <f>IF(AC1102=21,J1102,0)</f>
        <v>0</v>
      </c>
      <c r="AC1102" s="26">
        <v>21</v>
      </c>
      <c r="AD1102" s="26">
        <f>G1102*1</f>
        <v>0</v>
      </c>
      <c r="AE1102" s="26">
        <f>G1102*(1-1)</f>
        <v>0</v>
      </c>
      <c r="AL1102" s="26">
        <f>F1102*AD1102</f>
        <v>0</v>
      </c>
      <c r="AM1102" s="26">
        <f>F1102*AE1102</f>
        <v>0</v>
      </c>
      <c r="AN1102" s="27" t="s">
        <v>1643</v>
      </c>
      <c r="AO1102" s="27" t="s">
        <v>1656</v>
      </c>
      <c r="AP1102" s="15" t="s">
        <v>1667</v>
      </c>
    </row>
    <row r="1103" spans="1:42" x14ac:dyDescent="0.2">
      <c r="D1103" s="28" t="s">
        <v>1423</v>
      </c>
      <c r="F1103" s="29">
        <v>0.95</v>
      </c>
    </row>
    <row r="1104" spans="1:42" x14ac:dyDescent="0.2">
      <c r="A1104" s="23" t="s">
        <v>556</v>
      </c>
      <c r="B1104" s="23" t="s">
        <v>1111</v>
      </c>
      <c r="C1104" s="23" t="s">
        <v>1147</v>
      </c>
      <c r="D1104" s="23" t="s">
        <v>1679</v>
      </c>
      <c r="E1104" s="23" t="s">
        <v>1604</v>
      </c>
      <c r="F1104" s="24">
        <v>1</v>
      </c>
      <c r="G1104" s="24">
        <v>0</v>
      </c>
      <c r="H1104" s="24">
        <f>ROUND(F1104*AD1104,2)</f>
        <v>0</v>
      </c>
      <c r="I1104" s="24">
        <f>J1104-H1104</f>
        <v>0</v>
      </c>
      <c r="J1104" s="24">
        <f>ROUND(F1104*G1104,2)</f>
        <v>0</v>
      </c>
      <c r="K1104" s="24">
        <v>7.0000000000000001E-3</v>
      </c>
      <c r="L1104" s="24">
        <f>F1104*K1104</f>
        <v>7.0000000000000001E-3</v>
      </c>
      <c r="M1104" s="25" t="s">
        <v>7</v>
      </c>
      <c r="N1104" s="24">
        <f>IF(M1104="5",I1104,0)</f>
        <v>0</v>
      </c>
      <c r="Y1104" s="24">
        <f>IF(AC1104=0,J1104,0)</f>
        <v>0</v>
      </c>
      <c r="Z1104" s="24">
        <f>IF(AC1104=15,J1104,0)</f>
        <v>0</v>
      </c>
      <c r="AA1104" s="24">
        <f>IF(AC1104=21,J1104,0)</f>
        <v>0</v>
      </c>
      <c r="AC1104" s="26">
        <v>21</v>
      </c>
      <c r="AD1104" s="26">
        <f>G1104*1</f>
        <v>0</v>
      </c>
      <c r="AE1104" s="26">
        <f>G1104*(1-1)</f>
        <v>0</v>
      </c>
      <c r="AL1104" s="26">
        <f>F1104*AD1104</f>
        <v>0</v>
      </c>
      <c r="AM1104" s="26">
        <f>F1104*AE1104</f>
        <v>0</v>
      </c>
      <c r="AN1104" s="27" t="s">
        <v>1643</v>
      </c>
      <c r="AO1104" s="27" t="s">
        <v>1656</v>
      </c>
      <c r="AP1104" s="15" t="s">
        <v>1667</v>
      </c>
    </row>
    <row r="1105" spans="1:42" x14ac:dyDescent="0.2">
      <c r="D1105" s="28" t="s">
        <v>1243</v>
      </c>
      <c r="F1105" s="29">
        <v>1</v>
      </c>
    </row>
    <row r="1106" spans="1:42" x14ac:dyDescent="0.2">
      <c r="A1106" s="23" t="s">
        <v>557</v>
      </c>
      <c r="B1106" s="23" t="s">
        <v>1111</v>
      </c>
      <c r="C1106" s="23" t="s">
        <v>1148</v>
      </c>
      <c r="D1106" s="40" t="s">
        <v>1696</v>
      </c>
      <c r="E1106" s="23" t="s">
        <v>1604</v>
      </c>
      <c r="F1106" s="24">
        <v>1</v>
      </c>
      <c r="G1106" s="24">
        <v>0</v>
      </c>
      <c r="H1106" s="24">
        <f>ROUND(F1106*AD1106,2)</f>
        <v>0</v>
      </c>
      <c r="I1106" s="24">
        <f>J1106-H1106</f>
        <v>0</v>
      </c>
      <c r="J1106" s="24">
        <f>ROUND(F1106*G1106,2)</f>
        <v>0</v>
      </c>
      <c r="K1106" s="24">
        <v>2.7999999999999998E-4</v>
      </c>
      <c r="L1106" s="24">
        <f>F1106*K1106</f>
        <v>2.7999999999999998E-4</v>
      </c>
      <c r="M1106" s="25" t="s">
        <v>7</v>
      </c>
      <c r="N1106" s="24">
        <f>IF(M1106="5",I1106,0)</f>
        <v>0</v>
      </c>
      <c r="Y1106" s="24">
        <f>IF(AC1106=0,J1106,0)</f>
        <v>0</v>
      </c>
      <c r="Z1106" s="24">
        <f>IF(AC1106=15,J1106,0)</f>
        <v>0</v>
      </c>
      <c r="AA1106" s="24">
        <f>IF(AC1106=21,J1106,0)</f>
        <v>0</v>
      </c>
      <c r="AC1106" s="26">
        <v>21</v>
      </c>
      <c r="AD1106" s="26">
        <f>G1106*1</f>
        <v>0</v>
      </c>
      <c r="AE1106" s="26">
        <f>G1106*(1-1)</f>
        <v>0</v>
      </c>
      <c r="AL1106" s="26">
        <f>F1106*AD1106</f>
        <v>0</v>
      </c>
      <c r="AM1106" s="26">
        <f>F1106*AE1106</f>
        <v>0</v>
      </c>
      <c r="AN1106" s="27" t="s">
        <v>1643</v>
      </c>
      <c r="AO1106" s="27" t="s">
        <v>1656</v>
      </c>
      <c r="AP1106" s="15" t="s">
        <v>1667</v>
      </c>
    </row>
    <row r="1107" spans="1:42" x14ac:dyDescent="0.2">
      <c r="D1107" s="28" t="s">
        <v>1243</v>
      </c>
      <c r="F1107" s="29">
        <v>1</v>
      </c>
    </row>
    <row r="1108" spans="1:42" x14ac:dyDescent="0.2">
      <c r="A1108" s="23" t="s">
        <v>558</v>
      </c>
      <c r="B1108" s="23" t="s">
        <v>1111</v>
      </c>
      <c r="C1108" s="23" t="s">
        <v>1149</v>
      </c>
      <c r="D1108" s="40" t="s">
        <v>1697</v>
      </c>
      <c r="E1108" s="23" t="s">
        <v>1604</v>
      </c>
      <c r="F1108" s="24">
        <v>1</v>
      </c>
      <c r="G1108" s="24">
        <v>0</v>
      </c>
      <c r="H1108" s="24">
        <f>ROUND(F1108*AD1108,2)</f>
        <v>0</v>
      </c>
      <c r="I1108" s="24">
        <f>J1108-H1108</f>
        <v>0</v>
      </c>
      <c r="J1108" s="24">
        <f>ROUND(F1108*G1108,2)</f>
        <v>0</v>
      </c>
      <c r="K1108" s="24">
        <v>1.1000000000000001E-3</v>
      </c>
      <c r="L1108" s="24">
        <f>F1108*K1108</f>
        <v>1.1000000000000001E-3</v>
      </c>
      <c r="M1108" s="25" t="s">
        <v>7</v>
      </c>
      <c r="N1108" s="24">
        <f>IF(M1108="5",I1108,0)</f>
        <v>0</v>
      </c>
      <c r="Y1108" s="24">
        <f>IF(AC1108=0,J1108,0)</f>
        <v>0</v>
      </c>
      <c r="Z1108" s="24">
        <f>IF(AC1108=15,J1108,0)</f>
        <v>0</v>
      </c>
      <c r="AA1108" s="24">
        <f>IF(AC1108=21,J1108,0)</f>
        <v>0</v>
      </c>
      <c r="AC1108" s="26">
        <v>21</v>
      </c>
      <c r="AD1108" s="26">
        <f>G1108*1</f>
        <v>0</v>
      </c>
      <c r="AE1108" s="26">
        <f>G1108*(1-1)</f>
        <v>0</v>
      </c>
      <c r="AL1108" s="26">
        <f>F1108*AD1108</f>
        <v>0</v>
      </c>
      <c r="AM1108" s="26">
        <f>F1108*AE1108</f>
        <v>0</v>
      </c>
      <c r="AN1108" s="27" t="s">
        <v>1643</v>
      </c>
      <c r="AO1108" s="27" t="s">
        <v>1656</v>
      </c>
      <c r="AP1108" s="15" t="s">
        <v>1667</v>
      </c>
    </row>
    <row r="1109" spans="1:42" x14ac:dyDescent="0.2">
      <c r="D1109" s="28" t="s">
        <v>1243</v>
      </c>
      <c r="F1109" s="29">
        <v>1</v>
      </c>
    </row>
    <row r="1110" spans="1:42" x14ac:dyDescent="0.2">
      <c r="A1110" s="23" t="s">
        <v>559</v>
      </c>
      <c r="B1110" s="23" t="s">
        <v>1111</v>
      </c>
      <c r="C1110" s="23" t="s">
        <v>1150</v>
      </c>
      <c r="D1110" s="23" t="s">
        <v>1252</v>
      </c>
      <c r="E1110" s="23" t="s">
        <v>1604</v>
      </c>
      <c r="F1110" s="24">
        <v>1</v>
      </c>
      <c r="G1110" s="24">
        <v>0</v>
      </c>
      <c r="H1110" s="24">
        <f>ROUND(F1110*AD1110,2)</f>
        <v>0</v>
      </c>
      <c r="I1110" s="24">
        <f>J1110-H1110</f>
        <v>0</v>
      </c>
      <c r="J1110" s="24">
        <f>ROUND(F1110*G1110,2)</f>
        <v>0</v>
      </c>
      <c r="K1110" s="24">
        <v>1.2999999999999999E-4</v>
      </c>
      <c r="L1110" s="24">
        <f>F1110*K1110</f>
        <v>1.2999999999999999E-4</v>
      </c>
      <c r="M1110" s="25" t="s">
        <v>7</v>
      </c>
      <c r="N1110" s="24">
        <f>IF(M1110="5",I1110,0)</f>
        <v>0</v>
      </c>
      <c r="Y1110" s="24">
        <f>IF(AC1110=0,J1110,0)</f>
        <v>0</v>
      </c>
      <c r="Z1110" s="24">
        <f>IF(AC1110=15,J1110,0)</f>
        <v>0</v>
      </c>
      <c r="AA1110" s="24">
        <f>IF(AC1110=21,J1110,0)</f>
        <v>0</v>
      </c>
      <c r="AC1110" s="26">
        <v>21</v>
      </c>
      <c r="AD1110" s="26">
        <f>G1110*0.234411764705882</f>
        <v>0</v>
      </c>
      <c r="AE1110" s="26">
        <f>G1110*(1-0.234411764705882)</f>
        <v>0</v>
      </c>
      <c r="AL1110" s="26">
        <f>F1110*AD1110</f>
        <v>0</v>
      </c>
      <c r="AM1110" s="26">
        <f>F1110*AE1110</f>
        <v>0</v>
      </c>
      <c r="AN1110" s="27" t="s">
        <v>1643</v>
      </c>
      <c r="AO1110" s="27" t="s">
        <v>1656</v>
      </c>
      <c r="AP1110" s="15" t="s">
        <v>1667</v>
      </c>
    </row>
    <row r="1111" spans="1:42" x14ac:dyDescent="0.2">
      <c r="D1111" s="28" t="s">
        <v>1243</v>
      </c>
      <c r="F1111" s="29">
        <v>1</v>
      </c>
    </row>
    <row r="1112" spans="1:42" x14ac:dyDescent="0.2">
      <c r="A1112" s="23" t="s">
        <v>560</v>
      </c>
      <c r="B1112" s="23" t="s">
        <v>1111</v>
      </c>
      <c r="C1112" s="23" t="s">
        <v>1151</v>
      </c>
      <c r="D1112" s="40" t="s">
        <v>1698</v>
      </c>
      <c r="E1112" s="23" t="s">
        <v>1604</v>
      </c>
      <c r="F1112" s="24">
        <v>1</v>
      </c>
      <c r="G1112" s="24">
        <v>0</v>
      </c>
      <c r="H1112" s="24">
        <f>ROUND(F1112*AD1112,2)</f>
        <v>0</v>
      </c>
      <c r="I1112" s="24">
        <f>J1112-H1112</f>
        <v>0</v>
      </c>
      <c r="J1112" s="24">
        <f>ROUND(F1112*G1112,2)</f>
        <v>0</v>
      </c>
      <c r="K1112" s="24">
        <v>6.9999999999999999E-4</v>
      </c>
      <c r="L1112" s="24">
        <f>F1112*K1112</f>
        <v>6.9999999999999999E-4</v>
      </c>
      <c r="M1112" s="25" t="s">
        <v>7</v>
      </c>
      <c r="N1112" s="24">
        <f>IF(M1112="5",I1112,0)</f>
        <v>0</v>
      </c>
      <c r="Y1112" s="24">
        <f>IF(AC1112=0,J1112,0)</f>
        <v>0</v>
      </c>
      <c r="Z1112" s="24">
        <f>IF(AC1112=15,J1112,0)</f>
        <v>0</v>
      </c>
      <c r="AA1112" s="24">
        <f>IF(AC1112=21,J1112,0)</f>
        <v>0</v>
      </c>
      <c r="AC1112" s="26">
        <v>21</v>
      </c>
      <c r="AD1112" s="26">
        <f>G1112*1</f>
        <v>0</v>
      </c>
      <c r="AE1112" s="26">
        <f>G1112*(1-1)</f>
        <v>0</v>
      </c>
      <c r="AL1112" s="26">
        <f>F1112*AD1112</f>
        <v>0</v>
      </c>
      <c r="AM1112" s="26">
        <f>F1112*AE1112</f>
        <v>0</v>
      </c>
      <c r="AN1112" s="27" t="s">
        <v>1643</v>
      </c>
      <c r="AO1112" s="27" t="s">
        <v>1656</v>
      </c>
      <c r="AP1112" s="15" t="s">
        <v>1667</v>
      </c>
    </row>
    <row r="1113" spans="1:42" x14ac:dyDescent="0.2">
      <c r="D1113" s="28" t="s">
        <v>1243</v>
      </c>
      <c r="F1113" s="29">
        <v>1</v>
      </c>
    </row>
    <row r="1114" spans="1:42" x14ac:dyDescent="0.2">
      <c r="A1114" s="23" t="s">
        <v>561</v>
      </c>
      <c r="B1114" s="23" t="s">
        <v>1111</v>
      </c>
      <c r="C1114" s="23" t="s">
        <v>1152</v>
      </c>
      <c r="D1114" s="23" t="s">
        <v>1253</v>
      </c>
      <c r="E1114" s="23" t="s">
        <v>1602</v>
      </c>
      <c r="F1114" s="24">
        <v>0.06</v>
      </c>
      <c r="G1114" s="24">
        <v>0</v>
      </c>
      <c r="H1114" s="24">
        <f>ROUND(F1114*AD1114,2)</f>
        <v>0</v>
      </c>
      <c r="I1114" s="24">
        <f>J1114-H1114</f>
        <v>0</v>
      </c>
      <c r="J1114" s="24">
        <f>ROUND(F1114*G1114,2)</f>
        <v>0</v>
      </c>
      <c r="K1114" s="24">
        <v>0</v>
      </c>
      <c r="L1114" s="24">
        <f>F1114*K1114</f>
        <v>0</v>
      </c>
      <c r="M1114" s="25" t="s">
        <v>10</v>
      </c>
      <c r="N1114" s="24">
        <f>IF(M1114="5",I1114,0)</f>
        <v>0</v>
      </c>
      <c r="Y1114" s="24">
        <f>IF(AC1114=0,J1114,0)</f>
        <v>0</v>
      </c>
      <c r="Z1114" s="24">
        <f>IF(AC1114=15,J1114,0)</f>
        <v>0</v>
      </c>
      <c r="AA1114" s="24">
        <f>IF(AC1114=21,J1114,0)</f>
        <v>0</v>
      </c>
      <c r="AC1114" s="26">
        <v>21</v>
      </c>
      <c r="AD1114" s="26">
        <f>G1114*0</f>
        <v>0</v>
      </c>
      <c r="AE1114" s="26">
        <f>G1114*(1-0)</f>
        <v>0</v>
      </c>
      <c r="AL1114" s="26">
        <f>F1114*AD1114</f>
        <v>0</v>
      </c>
      <c r="AM1114" s="26">
        <f>F1114*AE1114</f>
        <v>0</v>
      </c>
      <c r="AN1114" s="27" t="s">
        <v>1643</v>
      </c>
      <c r="AO1114" s="27" t="s">
        <v>1656</v>
      </c>
      <c r="AP1114" s="15" t="s">
        <v>1667</v>
      </c>
    </row>
    <row r="1115" spans="1:42" x14ac:dyDescent="0.2">
      <c r="D1115" s="28" t="s">
        <v>1472</v>
      </c>
      <c r="F1115" s="29">
        <v>0.06</v>
      </c>
    </row>
    <row r="1116" spans="1:42" x14ac:dyDescent="0.2">
      <c r="A1116" s="20"/>
      <c r="B1116" s="21" t="s">
        <v>1111</v>
      </c>
      <c r="C1116" s="21" t="s">
        <v>755</v>
      </c>
      <c r="D1116" s="42" t="s">
        <v>1255</v>
      </c>
      <c r="E1116" s="43"/>
      <c r="F1116" s="43"/>
      <c r="G1116" s="43"/>
      <c r="H1116" s="22">
        <f>SUM(H1117:H1123)</f>
        <v>0</v>
      </c>
      <c r="I1116" s="22">
        <f>SUM(I1117:I1123)</f>
        <v>0</v>
      </c>
      <c r="J1116" s="22">
        <f>H1116+I1116</f>
        <v>0</v>
      </c>
      <c r="K1116" s="15"/>
      <c r="L1116" s="22">
        <f>SUM(L1117:L1123)</f>
        <v>5.45572E-2</v>
      </c>
      <c r="O1116" s="22">
        <f>IF(P1116="PR",J1116,SUM(N1117:N1123))</f>
        <v>0</v>
      </c>
      <c r="P1116" s="15" t="s">
        <v>1627</v>
      </c>
      <c r="Q1116" s="22">
        <f>IF(P1116="HS",H1116,0)</f>
        <v>0</v>
      </c>
      <c r="R1116" s="22">
        <f>IF(P1116="HS",I1116-O1116,0)</f>
        <v>0</v>
      </c>
      <c r="S1116" s="22">
        <f>IF(P1116="PS",H1116,0)</f>
        <v>0</v>
      </c>
      <c r="T1116" s="22">
        <f>IF(P1116="PS",I1116-O1116,0)</f>
        <v>0</v>
      </c>
      <c r="U1116" s="22">
        <f>IF(P1116="MP",H1116,0)</f>
        <v>0</v>
      </c>
      <c r="V1116" s="22">
        <f>IF(P1116="MP",I1116-O1116,0)</f>
        <v>0</v>
      </c>
      <c r="W1116" s="22">
        <f>IF(P1116="OM",H1116,0)</f>
        <v>0</v>
      </c>
      <c r="X1116" s="15" t="s">
        <v>1111</v>
      </c>
      <c r="AH1116" s="22">
        <f>SUM(Y1117:Y1123)</f>
        <v>0</v>
      </c>
      <c r="AI1116" s="22">
        <f>SUM(Z1117:Z1123)</f>
        <v>0</v>
      </c>
      <c r="AJ1116" s="22">
        <f>SUM(AA1117:AA1123)</f>
        <v>0</v>
      </c>
    </row>
    <row r="1117" spans="1:42" x14ac:dyDescent="0.2">
      <c r="A1117" s="23" t="s">
        <v>562</v>
      </c>
      <c r="B1117" s="23" t="s">
        <v>1111</v>
      </c>
      <c r="C1117" s="23" t="s">
        <v>1153</v>
      </c>
      <c r="D1117" s="40" t="s">
        <v>1699</v>
      </c>
      <c r="E1117" s="23" t="s">
        <v>1600</v>
      </c>
      <c r="F1117" s="24">
        <v>2.58</v>
      </c>
      <c r="G1117" s="24">
        <v>0</v>
      </c>
      <c r="H1117" s="24">
        <f>ROUND(F1117*AD1117,2)</f>
        <v>0</v>
      </c>
      <c r="I1117" s="24">
        <f>J1117-H1117</f>
        <v>0</v>
      </c>
      <c r="J1117" s="24">
        <f>ROUND(F1117*G1117,2)</f>
        <v>0</v>
      </c>
      <c r="K1117" s="24">
        <v>3.5400000000000002E-3</v>
      </c>
      <c r="L1117" s="24">
        <f>F1117*K1117</f>
        <v>9.133200000000001E-3</v>
      </c>
      <c r="M1117" s="25" t="s">
        <v>7</v>
      </c>
      <c r="N1117" s="24">
        <f>IF(M1117="5",I1117,0)</f>
        <v>0</v>
      </c>
      <c r="Y1117" s="24">
        <f>IF(AC1117=0,J1117,0)</f>
        <v>0</v>
      </c>
      <c r="Z1117" s="24">
        <f>IF(AC1117=15,J1117,0)</f>
        <v>0</v>
      </c>
      <c r="AA1117" s="24">
        <f>IF(AC1117=21,J1117,0)</f>
        <v>0</v>
      </c>
      <c r="AC1117" s="26">
        <v>21</v>
      </c>
      <c r="AD1117" s="26">
        <f>G1117*0.372054263565891</f>
        <v>0</v>
      </c>
      <c r="AE1117" s="26">
        <f>G1117*(1-0.372054263565891)</f>
        <v>0</v>
      </c>
      <c r="AL1117" s="26">
        <f>F1117*AD1117</f>
        <v>0</v>
      </c>
      <c r="AM1117" s="26">
        <f>F1117*AE1117</f>
        <v>0</v>
      </c>
      <c r="AN1117" s="27" t="s">
        <v>1644</v>
      </c>
      <c r="AO1117" s="27" t="s">
        <v>1657</v>
      </c>
      <c r="AP1117" s="15" t="s">
        <v>1667</v>
      </c>
    </row>
    <row r="1118" spans="1:42" x14ac:dyDescent="0.2">
      <c r="D1118" s="28" t="s">
        <v>1473</v>
      </c>
      <c r="F1118" s="29">
        <v>2.58</v>
      </c>
    </row>
    <row r="1119" spans="1:42" x14ac:dyDescent="0.2">
      <c r="A1119" s="23" t="s">
        <v>563</v>
      </c>
      <c r="B1119" s="23" t="s">
        <v>1111</v>
      </c>
      <c r="C1119" s="23" t="s">
        <v>1154</v>
      </c>
      <c r="D1119" s="23" t="s">
        <v>1256</v>
      </c>
      <c r="E1119" s="23" t="s">
        <v>1600</v>
      </c>
      <c r="F1119" s="24">
        <v>2.58</v>
      </c>
      <c r="G1119" s="24">
        <v>0</v>
      </c>
      <c r="H1119" s="24">
        <f>ROUND(F1119*AD1119,2)</f>
        <v>0</v>
      </c>
      <c r="I1119" s="24">
        <f>J1119-H1119</f>
        <v>0</v>
      </c>
      <c r="J1119" s="24">
        <f>ROUND(F1119*G1119,2)</f>
        <v>0</v>
      </c>
      <c r="K1119" s="24">
        <v>8.0000000000000004E-4</v>
      </c>
      <c r="L1119" s="24">
        <f>F1119*K1119</f>
        <v>2.0640000000000003E-3</v>
      </c>
      <c r="M1119" s="25" t="s">
        <v>7</v>
      </c>
      <c r="N1119" s="24">
        <f>IF(M1119="5",I1119,0)</f>
        <v>0</v>
      </c>
      <c r="Y1119" s="24">
        <f>IF(AC1119=0,J1119,0)</f>
        <v>0</v>
      </c>
      <c r="Z1119" s="24">
        <f>IF(AC1119=15,J1119,0)</f>
        <v>0</v>
      </c>
      <c r="AA1119" s="24">
        <f>IF(AC1119=21,J1119,0)</f>
        <v>0</v>
      </c>
      <c r="AC1119" s="26">
        <v>21</v>
      </c>
      <c r="AD1119" s="26">
        <f>G1119*1</f>
        <v>0</v>
      </c>
      <c r="AE1119" s="26">
        <f>G1119*(1-1)</f>
        <v>0</v>
      </c>
      <c r="AL1119" s="26">
        <f>F1119*AD1119</f>
        <v>0</v>
      </c>
      <c r="AM1119" s="26">
        <f>F1119*AE1119</f>
        <v>0</v>
      </c>
      <c r="AN1119" s="27" t="s">
        <v>1644</v>
      </c>
      <c r="AO1119" s="27" t="s">
        <v>1657</v>
      </c>
      <c r="AP1119" s="15" t="s">
        <v>1667</v>
      </c>
    </row>
    <row r="1120" spans="1:42" x14ac:dyDescent="0.2">
      <c r="D1120" s="28" t="s">
        <v>1467</v>
      </c>
      <c r="F1120" s="29">
        <v>2.58</v>
      </c>
    </row>
    <row r="1121" spans="1:42" x14ac:dyDescent="0.2">
      <c r="A1121" s="30" t="s">
        <v>564</v>
      </c>
      <c r="B1121" s="30" t="s">
        <v>1111</v>
      </c>
      <c r="C1121" s="30" t="s">
        <v>1155</v>
      </c>
      <c r="D1121" s="39" t="s">
        <v>1700</v>
      </c>
      <c r="E1121" s="30" t="s">
        <v>1600</v>
      </c>
      <c r="F1121" s="31">
        <v>2.71</v>
      </c>
      <c r="G1121" s="31">
        <v>0</v>
      </c>
      <c r="H1121" s="31">
        <f>ROUND(F1121*AD1121,2)</f>
        <v>0</v>
      </c>
      <c r="I1121" s="31">
        <f>J1121-H1121</f>
        <v>0</v>
      </c>
      <c r="J1121" s="31">
        <f>ROUND(F1121*G1121,2)</f>
        <v>0</v>
      </c>
      <c r="K1121" s="31">
        <v>1.6E-2</v>
      </c>
      <c r="L1121" s="31">
        <f>F1121*K1121</f>
        <v>4.3360000000000003E-2</v>
      </c>
      <c r="M1121" s="32" t="s">
        <v>1623</v>
      </c>
      <c r="N1121" s="31">
        <f>IF(M1121="5",I1121,0)</f>
        <v>0</v>
      </c>
      <c r="Y1121" s="31">
        <f>IF(AC1121=0,J1121,0)</f>
        <v>0</v>
      </c>
      <c r="Z1121" s="31">
        <f>IF(AC1121=15,J1121,0)</f>
        <v>0</v>
      </c>
      <c r="AA1121" s="31">
        <f>IF(AC1121=21,J1121,0)</f>
        <v>0</v>
      </c>
      <c r="AC1121" s="26">
        <v>21</v>
      </c>
      <c r="AD1121" s="26">
        <f>G1121*1</f>
        <v>0</v>
      </c>
      <c r="AE1121" s="26">
        <f>G1121*(1-1)</f>
        <v>0</v>
      </c>
      <c r="AL1121" s="26">
        <f>F1121*AD1121</f>
        <v>0</v>
      </c>
      <c r="AM1121" s="26">
        <f>F1121*AE1121</f>
        <v>0</v>
      </c>
      <c r="AN1121" s="27" t="s">
        <v>1644</v>
      </c>
      <c r="AO1121" s="27" t="s">
        <v>1657</v>
      </c>
      <c r="AP1121" s="15" t="s">
        <v>1667</v>
      </c>
    </row>
    <row r="1122" spans="1:42" x14ac:dyDescent="0.2">
      <c r="D1122" s="28" t="s">
        <v>1474</v>
      </c>
      <c r="F1122" s="29">
        <v>2.71</v>
      </c>
    </row>
    <row r="1123" spans="1:42" x14ac:dyDescent="0.2">
      <c r="A1123" s="23" t="s">
        <v>565</v>
      </c>
      <c r="B1123" s="23" t="s">
        <v>1111</v>
      </c>
      <c r="C1123" s="23" t="s">
        <v>1156</v>
      </c>
      <c r="D1123" s="23" t="s">
        <v>1258</v>
      </c>
      <c r="E1123" s="23" t="s">
        <v>1602</v>
      </c>
      <c r="F1123" s="24">
        <v>0.05</v>
      </c>
      <c r="G1123" s="24">
        <v>0</v>
      </c>
      <c r="H1123" s="24">
        <f>ROUND(F1123*AD1123,2)</f>
        <v>0</v>
      </c>
      <c r="I1123" s="24">
        <f>J1123-H1123</f>
        <v>0</v>
      </c>
      <c r="J1123" s="24">
        <f>ROUND(F1123*G1123,2)</f>
        <v>0</v>
      </c>
      <c r="K1123" s="24">
        <v>0</v>
      </c>
      <c r="L1123" s="24">
        <f>F1123*K1123</f>
        <v>0</v>
      </c>
      <c r="M1123" s="25" t="s">
        <v>10</v>
      </c>
      <c r="N1123" s="24">
        <f>IF(M1123="5",I1123,0)</f>
        <v>0</v>
      </c>
      <c r="Y1123" s="24">
        <f>IF(AC1123=0,J1123,0)</f>
        <v>0</v>
      </c>
      <c r="Z1123" s="24">
        <f>IF(AC1123=15,J1123,0)</f>
        <v>0</v>
      </c>
      <c r="AA1123" s="24">
        <f>IF(AC1123=21,J1123,0)</f>
        <v>0</v>
      </c>
      <c r="AC1123" s="26">
        <v>21</v>
      </c>
      <c r="AD1123" s="26">
        <f>G1123*0</f>
        <v>0</v>
      </c>
      <c r="AE1123" s="26">
        <f>G1123*(1-0)</f>
        <v>0</v>
      </c>
      <c r="AL1123" s="26">
        <f>F1123*AD1123</f>
        <v>0</v>
      </c>
      <c r="AM1123" s="26">
        <f>F1123*AE1123</f>
        <v>0</v>
      </c>
      <c r="AN1123" s="27" t="s">
        <v>1644</v>
      </c>
      <c r="AO1123" s="27" t="s">
        <v>1657</v>
      </c>
      <c r="AP1123" s="15" t="s">
        <v>1667</v>
      </c>
    </row>
    <row r="1124" spans="1:42" x14ac:dyDescent="0.2">
      <c r="D1124" s="28" t="s">
        <v>1475</v>
      </c>
      <c r="F1124" s="29">
        <v>0.05</v>
      </c>
    </row>
    <row r="1125" spans="1:42" x14ac:dyDescent="0.2">
      <c r="A1125" s="20"/>
      <c r="B1125" s="21" t="s">
        <v>1111</v>
      </c>
      <c r="C1125" s="21" t="s">
        <v>764</v>
      </c>
      <c r="D1125" s="42" t="s">
        <v>1260</v>
      </c>
      <c r="E1125" s="43"/>
      <c r="F1125" s="43"/>
      <c r="G1125" s="43"/>
      <c r="H1125" s="22">
        <f>SUM(H1126:H1147)</f>
        <v>0</v>
      </c>
      <c r="I1125" s="22">
        <f>SUM(I1126:I1147)</f>
        <v>0</v>
      </c>
      <c r="J1125" s="22">
        <f>H1125+I1125</f>
        <v>0</v>
      </c>
      <c r="K1125" s="15"/>
      <c r="L1125" s="22">
        <f>SUM(L1126:L1147)</f>
        <v>0.33183900000000005</v>
      </c>
      <c r="O1125" s="22">
        <f>IF(P1125="PR",J1125,SUM(N1126:N1147))</f>
        <v>0</v>
      </c>
      <c r="P1125" s="15" t="s">
        <v>1627</v>
      </c>
      <c r="Q1125" s="22">
        <f>IF(P1125="HS",H1125,0)</f>
        <v>0</v>
      </c>
      <c r="R1125" s="22">
        <f>IF(P1125="HS",I1125-O1125,0)</f>
        <v>0</v>
      </c>
      <c r="S1125" s="22">
        <f>IF(P1125="PS",H1125,0)</f>
        <v>0</v>
      </c>
      <c r="T1125" s="22">
        <f>IF(P1125="PS",I1125-O1125,0)</f>
        <v>0</v>
      </c>
      <c r="U1125" s="22">
        <f>IF(P1125="MP",H1125,0)</f>
        <v>0</v>
      </c>
      <c r="V1125" s="22">
        <f>IF(P1125="MP",I1125-O1125,0)</f>
        <v>0</v>
      </c>
      <c r="W1125" s="22">
        <f>IF(P1125="OM",H1125,0)</f>
        <v>0</v>
      </c>
      <c r="X1125" s="15" t="s">
        <v>1111</v>
      </c>
      <c r="AH1125" s="22">
        <f>SUM(Y1126:Y1147)</f>
        <v>0</v>
      </c>
      <c r="AI1125" s="22">
        <f>SUM(Z1126:Z1147)</f>
        <v>0</v>
      </c>
      <c r="AJ1125" s="22">
        <f>SUM(AA1126:AA1147)</f>
        <v>0</v>
      </c>
    </row>
    <row r="1126" spans="1:42" x14ac:dyDescent="0.2">
      <c r="A1126" s="23" t="s">
        <v>566</v>
      </c>
      <c r="B1126" s="23" t="s">
        <v>1111</v>
      </c>
      <c r="C1126" s="23" t="s">
        <v>1157</v>
      </c>
      <c r="D1126" s="23" t="s">
        <v>1261</v>
      </c>
      <c r="E1126" s="23" t="s">
        <v>1600</v>
      </c>
      <c r="F1126" s="24">
        <v>15.8</v>
      </c>
      <c r="G1126" s="24">
        <v>0</v>
      </c>
      <c r="H1126" s="24">
        <f>ROUND(F1126*AD1126,2)</f>
        <v>0</v>
      </c>
      <c r="I1126" s="24">
        <f>J1126-H1126</f>
        <v>0</v>
      </c>
      <c r="J1126" s="24">
        <f>ROUND(F1126*G1126,2)</f>
        <v>0</v>
      </c>
      <c r="K1126" s="24">
        <v>0</v>
      </c>
      <c r="L1126" s="24">
        <f>F1126*K1126</f>
        <v>0</v>
      </c>
      <c r="M1126" s="25" t="s">
        <v>7</v>
      </c>
      <c r="N1126" s="24">
        <f>IF(M1126="5",I1126,0)</f>
        <v>0</v>
      </c>
      <c r="Y1126" s="24">
        <f>IF(AC1126=0,J1126,0)</f>
        <v>0</v>
      </c>
      <c r="Z1126" s="24">
        <f>IF(AC1126=15,J1126,0)</f>
        <v>0</v>
      </c>
      <c r="AA1126" s="24">
        <f>IF(AC1126=21,J1126,0)</f>
        <v>0</v>
      </c>
      <c r="AC1126" s="26">
        <v>21</v>
      </c>
      <c r="AD1126" s="26">
        <f>G1126*0.334494773519164</f>
        <v>0</v>
      </c>
      <c r="AE1126" s="26">
        <f>G1126*(1-0.334494773519164)</f>
        <v>0</v>
      </c>
      <c r="AL1126" s="26">
        <f>F1126*AD1126</f>
        <v>0</v>
      </c>
      <c r="AM1126" s="26">
        <f>F1126*AE1126</f>
        <v>0</v>
      </c>
      <c r="AN1126" s="27" t="s">
        <v>1645</v>
      </c>
      <c r="AO1126" s="27" t="s">
        <v>1658</v>
      </c>
      <c r="AP1126" s="15" t="s">
        <v>1667</v>
      </c>
    </row>
    <row r="1127" spans="1:42" x14ac:dyDescent="0.2">
      <c r="D1127" s="28" t="s">
        <v>1476</v>
      </c>
      <c r="F1127" s="29">
        <v>17.649999999999999</v>
      </c>
    </row>
    <row r="1128" spans="1:42" x14ac:dyDescent="0.2">
      <c r="D1128" s="28" t="s">
        <v>1477</v>
      </c>
      <c r="F1128" s="29">
        <v>-1.85</v>
      </c>
    </row>
    <row r="1129" spans="1:42" x14ac:dyDescent="0.2">
      <c r="A1129" s="23" t="s">
        <v>567</v>
      </c>
      <c r="B1129" s="23" t="s">
        <v>1111</v>
      </c>
      <c r="C1129" s="23" t="s">
        <v>1158</v>
      </c>
      <c r="D1129" s="40" t="s">
        <v>1701</v>
      </c>
      <c r="E1129" s="23" t="s">
        <v>1600</v>
      </c>
      <c r="F1129" s="24">
        <v>15.8</v>
      </c>
      <c r="G1129" s="24">
        <v>0</v>
      </c>
      <c r="H1129" s="24">
        <f>ROUND(F1129*AD1129,2)</f>
        <v>0</v>
      </c>
      <c r="I1129" s="24">
        <f>J1129-H1129</f>
        <v>0</v>
      </c>
      <c r="J1129" s="24">
        <f>ROUND(F1129*G1129,2)</f>
        <v>0</v>
      </c>
      <c r="K1129" s="24">
        <v>1.1E-4</v>
      </c>
      <c r="L1129" s="24">
        <f>F1129*K1129</f>
        <v>1.7380000000000002E-3</v>
      </c>
      <c r="M1129" s="25" t="s">
        <v>7</v>
      </c>
      <c r="N1129" s="24">
        <f>IF(M1129="5",I1129,0)</f>
        <v>0</v>
      </c>
      <c r="Y1129" s="24">
        <f>IF(AC1129=0,J1129,0)</f>
        <v>0</v>
      </c>
      <c r="Z1129" s="24">
        <f>IF(AC1129=15,J1129,0)</f>
        <v>0</v>
      </c>
      <c r="AA1129" s="24">
        <f>IF(AC1129=21,J1129,0)</f>
        <v>0</v>
      </c>
      <c r="AC1129" s="26">
        <v>21</v>
      </c>
      <c r="AD1129" s="26">
        <f>G1129*0.75</f>
        <v>0</v>
      </c>
      <c r="AE1129" s="26">
        <f>G1129*(1-0.75)</f>
        <v>0</v>
      </c>
      <c r="AL1129" s="26">
        <f>F1129*AD1129</f>
        <v>0</v>
      </c>
      <c r="AM1129" s="26">
        <f>F1129*AE1129</f>
        <v>0</v>
      </c>
      <c r="AN1129" s="27" t="s">
        <v>1645</v>
      </c>
      <c r="AO1129" s="27" t="s">
        <v>1658</v>
      </c>
      <c r="AP1129" s="15" t="s">
        <v>1667</v>
      </c>
    </row>
    <row r="1130" spans="1:42" x14ac:dyDescent="0.2">
      <c r="D1130" s="28" t="s">
        <v>1478</v>
      </c>
      <c r="F1130" s="29">
        <v>15.8</v>
      </c>
    </row>
    <row r="1131" spans="1:42" x14ac:dyDescent="0.2">
      <c r="A1131" s="23" t="s">
        <v>568</v>
      </c>
      <c r="B1131" s="23" t="s">
        <v>1111</v>
      </c>
      <c r="C1131" s="23" t="s">
        <v>1159</v>
      </c>
      <c r="D1131" s="40" t="s">
        <v>1702</v>
      </c>
      <c r="E1131" s="23" t="s">
        <v>1600</v>
      </c>
      <c r="F1131" s="24">
        <v>15.8</v>
      </c>
      <c r="G1131" s="24">
        <v>0</v>
      </c>
      <c r="H1131" s="24">
        <f>ROUND(F1131*AD1131,2)</f>
        <v>0</v>
      </c>
      <c r="I1131" s="24">
        <f>J1131-H1131</f>
        <v>0</v>
      </c>
      <c r="J1131" s="24">
        <f>ROUND(F1131*G1131,2)</f>
        <v>0</v>
      </c>
      <c r="K1131" s="24">
        <v>3.5000000000000001E-3</v>
      </c>
      <c r="L1131" s="24">
        <f>F1131*K1131</f>
        <v>5.5300000000000002E-2</v>
      </c>
      <c r="M1131" s="25" t="s">
        <v>7</v>
      </c>
      <c r="N1131" s="24">
        <f>IF(M1131="5",I1131,0)</f>
        <v>0</v>
      </c>
      <c r="Y1131" s="24">
        <f>IF(AC1131=0,J1131,0)</f>
        <v>0</v>
      </c>
      <c r="Z1131" s="24">
        <f>IF(AC1131=15,J1131,0)</f>
        <v>0</v>
      </c>
      <c r="AA1131" s="24">
        <f>IF(AC1131=21,J1131,0)</f>
        <v>0</v>
      </c>
      <c r="AC1131" s="26">
        <v>21</v>
      </c>
      <c r="AD1131" s="26">
        <f>G1131*0.315275310834813</f>
        <v>0</v>
      </c>
      <c r="AE1131" s="26">
        <f>G1131*(1-0.315275310834813)</f>
        <v>0</v>
      </c>
      <c r="AL1131" s="26">
        <f>F1131*AD1131</f>
        <v>0</v>
      </c>
      <c r="AM1131" s="26">
        <f>F1131*AE1131</f>
        <v>0</v>
      </c>
      <c r="AN1131" s="27" t="s">
        <v>1645</v>
      </c>
      <c r="AO1131" s="27" t="s">
        <v>1658</v>
      </c>
      <c r="AP1131" s="15" t="s">
        <v>1667</v>
      </c>
    </row>
    <row r="1132" spans="1:42" x14ac:dyDescent="0.2">
      <c r="D1132" s="28" t="s">
        <v>1478</v>
      </c>
      <c r="F1132" s="29">
        <v>15.8</v>
      </c>
    </row>
    <row r="1133" spans="1:42" x14ac:dyDescent="0.2">
      <c r="A1133" s="30" t="s">
        <v>569</v>
      </c>
      <c r="B1133" s="30" t="s">
        <v>1111</v>
      </c>
      <c r="C1133" s="30" t="s">
        <v>1160</v>
      </c>
      <c r="D1133" s="39" t="s">
        <v>1703</v>
      </c>
      <c r="E1133" s="30" t="s">
        <v>1600</v>
      </c>
      <c r="F1133" s="31">
        <v>16.59</v>
      </c>
      <c r="G1133" s="31">
        <v>0</v>
      </c>
      <c r="H1133" s="31">
        <f>ROUND(F1133*AD1133,2)</f>
        <v>0</v>
      </c>
      <c r="I1133" s="31">
        <f>J1133-H1133</f>
        <v>0</v>
      </c>
      <c r="J1133" s="31">
        <f>ROUND(F1133*G1133,2)</f>
        <v>0</v>
      </c>
      <c r="K1133" s="31">
        <v>1.6E-2</v>
      </c>
      <c r="L1133" s="31">
        <f>F1133*K1133</f>
        <v>0.26544000000000001</v>
      </c>
      <c r="M1133" s="32" t="s">
        <v>1623</v>
      </c>
      <c r="N1133" s="31">
        <f>IF(M1133="5",I1133,0)</f>
        <v>0</v>
      </c>
      <c r="Y1133" s="31">
        <f>IF(AC1133=0,J1133,0)</f>
        <v>0</v>
      </c>
      <c r="Z1133" s="31">
        <f>IF(AC1133=15,J1133,0)</f>
        <v>0</v>
      </c>
      <c r="AA1133" s="31">
        <f>IF(AC1133=21,J1133,0)</f>
        <v>0</v>
      </c>
      <c r="AC1133" s="26">
        <v>21</v>
      </c>
      <c r="AD1133" s="26">
        <f>G1133*1</f>
        <v>0</v>
      </c>
      <c r="AE1133" s="26">
        <f>G1133*(1-1)</f>
        <v>0</v>
      </c>
      <c r="AL1133" s="26">
        <f>F1133*AD1133</f>
        <v>0</v>
      </c>
      <c r="AM1133" s="26">
        <f>F1133*AE1133</f>
        <v>0</v>
      </c>
      <c r="AN1133" s="27" t="s">
        <v>1645</v>
      </c>
      <c r="AO1133" s="27" t="s">
        <v>1658</v>
      </c>
      <c r="AP1133" s="15" t="s">
        <v>1667</v>
      </c>
    </row>
    <row r="1134" spans="1:42" x14ac:dyDescent="0.2">
      <c r="D1134" s="28" t="s">
        <v>1479</v>
      </c>
      <c r="F1134" s="29">
        <v>16.59</v>
      </c>
    </row>
    <row r="1135" spans="1:42" x14ac:dyDescent="0.2">
      <c r="A1135" s="23" t="s">
        <v>570</v>
      </c>
      <c r="B1135" s="23" t="s">
        <v>1111</v>
      </c>
      <c r="C1135" s="23" t="s">
        <v>1161</v>
      </c>
      <c r="D1135" s="23" t="s">
        <v>1266</v>
      </c>
      <c r="E1135" s="23" t="s">
        <v>1600</v>
      </c>
      <c r="F1135" s="24">
        <v>15.8</v>
      </c>
      <c r="G1135" s="24">
        <v>0</v>
      </c>
      <c r="H1135" s="24">
        <f>ROUND(F1135*AD1135,2)</f>
        <v>0</v>
      </c>
      <c r="I1135" s="24">
        <f>J1135-H1135</f>
        <v>0</v>
      </c>
      <c r="J1135" s="24">
        <f>ROUND(F1135*G1135,2)</f>
        <v>0</v>
      </c>
      <c r="K1135" s="24">
        <v>1.1E-4</v>
      </c>
      <c r="L1135" s="24">
        <f>F1135*K1135</f>
        <v>1.7380000000000002E-3</v>
      </c>
      <c r="M1135" s="25" t="s">
        <v>7</v>
      </c>
      <c r="N1135" s="24">
        <f>IF(M1135="5",I1135,0)</f>
        <v>0</v>
      </c>
      <c r="Y1135" s="24">
        <f>IF(AC1135=0,J1135,0)</f>
        <v>0</v>
      </c>
      <c r="Z1135" s="24">
        <f>IF(AC1135=15,J1135,0)</f>
        <v>0</v>
      </c>
      <c r="AA1135" s="24">
        <f>IF(AC1135=21,J1135,0)</f>
        <v>0</v>
      </c>
      <c r="AC1135" s="26">
        <v>21</v>
      </c>
      <c r="AD1135" s="26">
        <f>G1135*1</f>
        <v>0</v>
      </c>
      <c r="AE1135" s="26">
        <f>G1135*(1-1)</f>
        <v>0</v>
      </c>
      <c r="AL1135" s="26">
        <f>F1135*AD1135</f>
        <v>0</v>
      </c>
      <c r="AM1135" s="26">
        <f>F1135*AE1135</f>
        <v>0</v>
      </c>
      <c r="AN1135" s="27" t="s">
        <v>1645</v>
      </c>
      <c r="AO1135" s="27" t="s">
        <v>1658</v>
      </c>
      <c r="AP1135" s="15" t="s">
        <v>1667</v>
      </c>
    </row>
    <row r="1136" spans="1:42" x14ac:dyDescent="0.2">
      <c r="D1136" s="28" t="s">
        <v>1478</v>
      </c>
      <c r="F1136" s="29">
        <v>15.8</v>
      </c>
    </row>
    <row r="1137" spans="1:42" x14ac:dyDescent="0.2">
      <c r="A1137" s="23" t="s">
        <v>571</v>
      </c>
      <c r="B1137" s="23" t="s">
        <v>1111</v>
      </c>
      <c r="C1137" s="23" t="s">
        <v>1162</v>
      </c>
      <c r="D1137" s="23" t="s">
        <v>1267</v>
      </c>
      <c r="E1137" s="23" t="s">
        <v>1601</v>
      </c>
      <c r="F1137" s="24">
        <v>24.2</v>
      </c>
      <c r="G1137" s="24">
        <v>0</v>
      </c>
      <c r="H1137" s="24">
        <f>ROUND(F1137*AD1137,2)</f>
        <v>0</v>
      </c>
      <c r="I1137" s="24">
        <f>J1137-H1137</f>
        <v>0</v>
      </c>
      <c r="J1137" s="24">
        <f>ROUND(F1137*G1137,2)</f>
        <v>0</v>
      </c>
      <c r="K1137" s="24">
        <v>0</v>
      </c>
      <c r="L1137" s="24">
        <f>F1137*K1137</f>
        <v>0</v>
      </c>
      <c r="M1137" s="25" t="s">
        <v>7</v>
      </c>
      <c r="N1137" s="24">
        <f>IF(M1137="5",I1137,0)</f>
        <v>0</v>
      </c>
      <c r="Y1137" s="24">
        <f>IF(AC1137=0,J1137,0)</f>
        <v>0</v>
      </c>
      <c r="Z1137" s="24">
        <f>IF(AC1137=15,J1137,0)</f>
        <v>0</v>
      </c>
      <c r="AA1137" s="24">
        <f>IF(AC1137=21,J1137,0)</f>
        <v>0</v>
      </c>
      <c r="AC1137" s="26">
        <v>21</v>
      </c>
      <c r="AD1137" s="26">
        <f>G1137*0</f>
        <v>0</v>
      </c>
      <c r="AE1137" s="26">
        <f>G1137*(1-0)</f>
        <v>0</v>
      </c>
      <c r="AL1137" s="26">
        <f>F1137*AD1137</f>
        <v>0</v>
      </c>
      <c r="AM1137" s="26">
        <f>F1137*AE1137</f>
        <v>0</v>
      </c>
      <c r="AN1137" s="27" t="s">
        <v>1645</v>
      </c>
      <c r="AO1137" s="27" t="s">
        <v>1658</v>
      </c>
      <c r="AP1137" s="15" t="s">
        <v>1667</v>
      </c>
    </row>
    <row r="1138" spans="1:42" x14ac:dyDescent="0.2">
      <c r="D1138" s="28" t="s">
        <v>1480</v>
      </c>
      <c r="F1138" s="29">
        <v>15</v>
      </c>
    </row>
    <row r="1139" spans="1:42" x14ac:dyDescent="0.2">
      <c r="D1139" s="28" t="s">
        <v>1481</v>
      </c>
      <c r="F1139" s="29">
        <v>4.4000000000000004</v>
      </c>
    </row>
    <row r="1140" spans="1:42" x14ac:dyDescent="0.2">
      <c r="D1140" s="28" t="s">
        <v>1353</v>
      </c>
      <c r="F1140" s="29">
        <v>4.8</v>
      </c>
    </row>
    <row r="1141" spans="1:42" x14ac:dyDescent="0.2">
      <c r="A1141" s="23" t="s">
        <v>572</v>
      </c>
      <c r="B1141" s="23" t="s">
        <v>1111</v>
      </c>
      <c r="C1141" s="23" t="s">
        <v>1163</v>
      </c>
      <c r="D1141" s="23" t="s">
        <v>1271</v>
      </c>
      <c r="E1141" s="23" t="s">
        <v>1601</v>
      </c>
      <c r="F1141" s="24">
        <v>4.62</v>
      </c>
      <c r="G1141" s="24">
        <v>0</v>
      </c>
      <c r="H1141" s="24">
        <f>ROUND(F1141*AD1141,2)</f>
        <v>0</v>
      </c>
      <c r="I1141" s="24">
        <f>J1141-H1141</f>
        <v>0</v>
      </c>
      <c r="J1141" s="24">
        <f>ROUND(F1141*G1141,2)</f>
        <v>0</v>
      </c>
      <c r="K1141" s="24">
        <v>2.9999999999999997E-4</v>
      </c>
      <c r="L1141" s="24">
        <f>F1141*K1141</f>
        <v>1.3859999999999999E-3</v>
      </c>
      <c r="M1141" s="25" t="s">
        <v>7</v>
      </c>
      <c r="N1141" s="24">
        <f>IF(M1141="5",I1141,0)</f>
        <v>0</v>
      </c>
      <c r="Y1141" s="24">
        <f>IF(AC1141=0,J1141,0)</f>
        <v>0</v>
      </c>
      <c r="Z1141" s="24">
        <f>IF(AC1141=15,J1141,0)</f>
        <v>0</v>
      </c>
      <c r="AA1141" s="24">
        <f>IF(AC1141=21,J1141,0)</f>
        <v>0</v>
      </c>
      <c r="AC1141" s="26">
        <v>21</v>
      </c>
      <c r="AD1141" s="26">
        <f>G1141*1</f>
        <v>0</v>
      </c>
      <c r="AE1141" s="26">
        <f>G1141*(1-1)</f>
        <v>0</v>
      </c>
      <c r="AL1141" s="26">
        <f>F1141*AD1141</f>
        <v>0</v>
      </c>
      <c r="AM1141" s="26">
        <f>F1141*AE1141</f>
        <v>0</v>
      </c>
      <c r="AN1141" s="27" t="s">
        <v>1645</v>
      </c>
      <c r="AO1141" s="27" t="s">
        <v>1658</v>
      </c>
      <c r="AP1141" s="15" t="s">
        <v>1667</v>
      </c>
    </row>
    <row r="1142" spans="1:42" x14ac:dyDescent="0.2">
      <c r="D1142" s="28" t="s">
        <v>1482</v>
      </c>
      <c r="F1142" s="29">
        <v>4.62</v>
      </c>
    </row>
    <row r="1143" spans="1:42" x14ac:dyDescent="0.2">
      <c r="A1143" s="23" t="s">
        <v>573</v>
      </c>
      <c r="B1143" s="23" t="s">
        <v>1111</v>
      </c>
      <c r="C1143" s="23" t="s">
        <v>1164</v>
      </c>
      <c r="D1143" s="23" t="s">
        <v>1273</v>
      </c>
      <c r="E1143" s="23" t="s">
        <v>1601</v>
      </c>
      <c r="F1143" s="24">
        <v>15.75</v>
      </c>
      <c r="G1143" s="24">
        <v>0</v>
      </c>
      <c r="H1143" s="24">
        <f>ROUND(F1143*AD1143,2)</f>
        <v>0</v>
      </c>
      <c r="I1143" s="24">
        <f>J1143-H1143</f>
        <v>0</v>
      </c>
      <c r="J1143" s="24">
        <f>ROUND(F1143*G1143,2)</f>
        <v>0</v>
      </c>
      <c r="K1143" s="24">
        <v>2.9999999999999997E-4</v>
      </c>
      <c r="L1143" s="24">
        <f>F1143*K1143</f>
        <v>4.7249999999999992E-3</v>
      </c>
      <c r="M1143" s="25" t="s">
        <v>7</v>
      </c>
      <c r="N1143" s="24">
        <f>IF(M1143="5",I1143,0)</f>
        <v>0</v>
      </c>
      <c r="Y1143" s="24">
        <f>IF(AC1143=0,J1143,0)</f>
        <v>0</v>
      </c>
      <c r="Z1143" s="24">
        <f>IF(AC1143=15,J1143,0)</f>
        <v>0</v>
      </c>
      <c r="AA1143" s="24">
        <f>IF(AC1143=21,J1143,0)</f>
        <v>0</v>
      </c>
      <c r="AC1143" s="26">
        <v>21</v>
      </c>
      <c r="AD1143" s="26">
        <f>G1143*1</f>
        <v>0</v>
      </c>
      <c r="AE1143" s="26">
        <f>G1143*(1-1)</f>
        <v>0</v>
      </c>
      <c r="AL1143" s="26">
        <f>F1143*AD1143</f>
        <v>0</v>
      </c>
      <c r="AM1143" s="26">
        <f>F1143*AE1143</f>
        <v>0</v>
      </c>
      <c r="AN1143" s="27" t="s">
        <v>1645</v>
      </c>
      <c r="AO1143" s="27" t="s">
        <v>1658</v>
      </c>
      <c r="AP1143" s="15" t="s">
        <v>1667</v>
      </c>
    </row>
    <row r="1144" spans="1:42" x14ac:dyDescent="0.2">
      <c r="D1144" s="28" t="s">
        <v>1483</v>
      </c>
      <c r="F1144" s="29">
        <v>15.75</v>
      </c>
    </row>
    <row r="1145" spans="1:42" x14ac:dyDescent="0.2">
      <c r="A1145" s="23" t="s">
        <v>574</v>
      </c>
      <c r="B1145" s="23" t="s">
        <v>1111</v>
      </c>
      <c r="C1145" s="23" t="s">
        <v>1165</v>
      </c>
      <c r="D1145" s="23" t="s">
        <v>1275</v>
      </c>
      <c r="E1145" s="23" t="s">
        <v>1601</v>
      </c>
      <c r="F1145" s="24">
        <v>5.04</v>
      </c>
      <c r="G1145" s="24">
        <v>0</v>
      </c>
      <c r="H1145" s="24">
        <f>ROUND(F1145*AD1145,2)</f>
        <v>0</v>
      </c>
      <c r="I1145" s="24">
        <f>J1145-H1145</f>
        <v>0</v>
      </c>
      <c r="J1145" s="24">
        <f>ROUND(F1145*G1145,2)</f>
        <v>0</v>
      </c>
      <c r="K1145" s="24">
        <v>2.9999999999999997E-4</v>
      </c>
      <c r="L1145" s="24">
        <f>F1145*K1145</f>
        <v>1.5119999999999999E-3</v>
      </c>
      <c r="M1145" s="25" t="s">
        <v>7</v>
      </c>
      <c r="N1145" s="24">
        <f>IF(M1145="5",I1145,0)</f>
        <v>0</v>
      </c>
      <c r="Y1145" s="24">
        <f>IF(AC1145=0,J1145,0)</f>
        <v>0</v>
      </c>
      <c r="Z1145" s="24">
        <f>IF(AC1145=15,J1145,0)</f>
        <v>0</v>
      </c>
      <c r="AA1145" s="24">
        <f>IF(AC1145=21,J1145,0)</f>
        <v>0</v>
      </c>
      <c r="AC1145" s="26">
        <v>21</v>
      </c>
      <c r="AD1145" s="26">
        <f>G1145*1</f>
        <v>0</v>
      </c>
      <c r="AE1145" s="26">
        <f>G1145*(1-1)</f>
        <v>0</v>
      </c>
      <c r="AL1145" s="26">
        <f>F1145*AD1145</f>
        <v>0</v>
      </c>
      <c r="AM1145" s="26">
        <f>F1145*AE1145</f>
        <v>0</v>
      </c>
      <c r="AN1145" s="27" t="s">
        <v>1645</v>
      </c>
      <c r="AO1145" s="27" t="s">
        <v>1658</v>
      </c>
      <c r="AP1145" s="15" t="s">
        <v>1667</v>
      </c>
    </row>
    <row r="1146" spans="1:42" x14ac:dyDescent="0.2">
      <c r="D1146" s="28" t="s">
        <v>1356</v>
      </c>
      <c r="F1146" s="29">
        <v>5.04</v>
      </c>
    </row>
    <row r="1147" spans="1:42" x14ac:dyDescent="0.2">
      <c r="A1147" s="23" t="s">
        <v>575</v>
      </c>
      <c r="B1147" s="23" t="s">
        <v>1111</v>
      </c>
      <c r="C1147" s="23" t="s">
        <v>1166</v>
      </c>
      <c r="D1147" s="23" t="s">
        <v>1277</v>
      </c>
      <c r="E1147" s="23" t="s">
        <v>1602</v>
      </c>
      <c r="F1147" s="24">
        <v>0.33</v>
      </c>
      <c r="G1147" s="24">
        <v>0</v>
      </c>
      <c r="H1147" s="24">
        <f>ROUND(F1147*AD1147,2)</f>
        <v>0</v>
      </c>
      <c r="I1147" s="24">
        <f>J1147-H1147</f>
        <v>0</v>
      </c>
      <c r="J1147" s="24">
        <f>ROUND(F1147*G1147,2)</f>
        <v>0</v>
      </c>
      <c r="K1147" s="24">
        <v>0</v>
      </c>
      <c r="L1147" s="24">
        <f>F1147*K1147</f>
        <v>0</v>
      </c>
      <c r="M1147" s="25" t="s">
        <v>10</v>
      </c>
      <c r="N1147" s="24">
        <f>IF(M1147="5",I1147,0)</f>
        <v>0</v>
      </c>
      <c r="Y1147" s="24">
        <f>IF(AC1147=0,J1147,0)</f>
        <v>0</v>
      </c>
      <c r="Z1147" s="24">
        <f>IF(AC1147=15,J1147,0)</f>
        <v>0</v>
      </c>
      <c r="AA1147" s="24">
        <f>IF(AC1147=21,J1147,0)</f>
        <v>0</v>
      </c>
      <c r="AC1147" s="26">
        <v>21</v>
      </c>
      <c r="AD1147" s="26">
        <f>G1147*0</f>
        <v>0</v>
      </c>
      <c r="AE1147" s="26">
        <f>G1147*(1-0)</f>
        <v>0</v>
      </c>
      <c r="AL1147" s="26">
        <f>F1147*AD1147</f>
        <v>0</v>
      </c>
      <c r="AM1147" s="26">
        <f>F1147*AE1147</f>
        <v>0</v>
      </c>
      <c r="AN1147" s="27" t="s">
        <v>1645</v>
      </c>
      <c r="AO1147" s="27" t="s">
        <v>1658</v>
      </c>
      <c r="AP1147" s="15" t="s">
        <v>1667</v>
      </c>
    </row>
    <row r="1148" spans="1:42" x14ac:dyDescent="0.2">
      <c r="D1148" s="28" t="s">
        <v>1484</v>
      </c>
      <c r="F1148" s="29">
        <v>0.33</v>
      </c>
    </row>
    <row r="1149" spans="1:42" x14ac:dyDescent="0.2">
      <c r="A1149" s="20"/>
      <c r="B1149" s="21" t="s">
        <v>1111</v>
      </c>
      <c r="C1149" s="21" t="s">
        <v>767</v>
      </c>
      <c r="D1149" s="42" t="s">
        <v>1279</v>
      </c>
      <c r="E1149" s="43"/>
      <c r="F1149" s="43"/>
      <c r="G1149" s="43"/>
      <c r="H1149" s="22">
        <f>SUM(H1150:H1152)</f>
        <v>0</v>
      </c>
      <c r="I1149" s="22">
        <f>SUM(I1150:I1152)</f>
        <v>0</v>
      </c>
      <c r="J1149" s="22">
        <f>H1149+I1149</f>
        <v>0</v>
      </c>
      <c r="K1149" s="15"/>
      <c r="L1149" s="22">
        <f>SUM(L1150:L1152)</f>
        <v>5.775E-4</v>
      </c>
      <c r="O1149" s="22">
        <f>IF(P1149="PR",J1149,SUM(N1150:N1152))</f>
        <v>0</v>
      </c>
      <c r="P1149" s="15" t="s">
        <v>1627</v>
      </c>
      <c r="Q1149" s="22">
        <f>IF(P1149="HS",H1149,0)</f>
        <v>0</v>
      </c>
      <c r="R1149" s="22">
        <f>IF(P1149="HS",I1149-O1149,0)</f>
        <v>0</v>
      </c>
      <c r="S1149" s="22">
        <f>IF(P1149="PS",H1149,0)</f>
        <v>0</v>
      </c>
      <c r="T1149" s="22">
        <f>IF(P1149="PS",I1149-O1149,0)</f>
        <v>0</v>
      </c>
      <c r="U1149" s="22">
        <f>IF(P1149="MP",H1149,0)</f>
        <v>0</v>
      </c>
      <c r="V1149" s="22">
        <f>IF(P1149="MP",I1149-O1149,0)</f>
        <v>0</v>
      </c>
      <c r="W1149" s="22">
        <f>IF(P1149="OM",H1149,0)</f>
        <v>0</v>
      </c>
      <c r="X1149" s="15" t="s">
        <v>1111</v>
      </c>
      <c r="AH1149" s="22">
        <f>SUM(Y1150:Y1152)</f>
        <v>0</v>
      </c>
      <c r="AI1149" s="22">
        <f>SUM(Z1150:Z1152)</f>
        <v>0</v>
      </c>
      <c r="AJ1149" s="22">
        <f>SUM(AA1150:AA1152)</f>
        <v>0</v>
      </c>
    </row>
    <row r="1150" spans="1:42" x14ac:dyDescent="0.2">
      <c r="A1150" s="23" t="s">
        <v>576</v>
      </c>
      <c r="B1150" s="23" t="s">
        <v>1111</v>
      </c>
      <c r="C1150" s="23" t="s">
        <v>1167</v>
      </c>
      <c r="D1150" s="23" t="s">
        <v>1280</v>
      </c>
      <c r="E1150" s="23" t="s">
        <v>1600</v>
      </c>
      <c r="F1150" s="24">
        <v>2.75</v>
      </c>
      <c r="G1150" s="24">
        <v>0</v>
      </c>
      <c r="H1150" s="24">
        <f>ROUND(F1150*AD1150,2)</f>
        <v>0</v>
      </c>
      <c r="I1150" s="24">
        <f>J1150-H1150</f>
        <v>0</v>
      </c>
      <c r="J1150" s="24">
        <f>ROUND(F1150*G1150,2)</f>
        <v>0</v>
      </c>
      <c r="K1150" s="24">
        <v>6.9999999999999994E-5</v>
      </c>
      <c r="L1150" s="24">
        <f>F1150*K1150</f>
        <v>1.9249999999999999E-4</v>
      </c>
      <c r="M1150" s="25" t="s">
        <v>7</v>
      </c>
      <c r="N1150" s="24">
        <f>IF(M1150="5",I1150,0)</f>
        <v>0</v>
      </c>
      <c r="Y1150" s="24">
        <f>IF(AC1150=0,J1150,0)</f>
        <v>0</v>
      </c>
      <c r="Z1150" s="24">
        <f>IF(AC1150=15,J1150,0)</f>
        <v>0</v>
      </c>
      <c r="AA1150" s="24">
        <f>IF(AC1150=21,J1150,0)</f>
        <v>0</v>
      </c>
      <c r="AC1150" s="26">
        <v>21</v>
      </c>
      <c r="AD1150" s="26">
        <f>G1150*0.30859375</f>
        <v>0</v>
      </c>
      <c r="AE1150" s="26">
        <f>G1150*(1-0.30859375)</f>
        <v>0</v>
      </c>
      <c r="AL1150" s="26">
        <f>F1150*AD1150</f>
        <v>0</v>
      </c>
      <c r="AM1150" s="26">
        <f>F1150*AE1150</f>
        <v>0</v>
      </c>
      <c r="AN1150" s="27" t="s">
        <v>1646</v>
      </c>
      <c r="AO1150" s="27" t="s">
        <v>1658</v>
      </c>
      <c r="AP1150" s="15" t="s">
        <v>1667</v>
      </c>
    </row>
    <row r="1151" spans="1:42" x14ac:dyDescent="0.2">
      <c r="D1151" s="28" t="s">
        <v>1485</v>
      </c>
      <c r="F1151" s="29">
        <v>2.75</v>
      </c>
    </row>
    <row r="1152" spans="1:42" x14ac:dyDescent="0.2">
      <c r="A1152" s="23" t="s">
        <v>577</v>
      </c>
      <c r="B1152" s="23" t="s">
        <v>1111</v>
      </c>
      <c r="C1152" s="23" t="s">
        <v>1168</v>
      </c>
      <c r="D1152" s="40" t="s">
        <v>1704</v>
      </c>
      <c r="E1152" s="23" t="s">
        <v>1600</v>
      </c>
      <c r="F1152" s="24">
        <v>2.75</v>
      </c>
      <c r="G1152" s="24">
        <v>0</v>
      </c>
      <c r="H1152" s="24">
        <f>ROUND(F1152*AD1152,2)</f>
        <v>0</v>
      </c>
      <c r="I1152" s="24">
        <f>J1152-H1152</f>
        <v>0</v>
      </c>
      <c r="J1152" s="24">
        <f>ROUND(F1152*G1152,2)</f>
        <v>0</v>
      </c>
      <c r="K1152" s="24">
        <v>1.3999999999999999E-4</v>
      </c>
      <c r="L1152" s="24">
        <f>F1152*K1152</f>
        <v>3.8499999999999998E-4</v>
      </c>
      <c r="M1152" s="25" t="s">
        <v>7</v>
      </c>
      <c r="N1152" s="24">
        <f>IF(M1152="5",I1152,0)</f>
        <v>0</v>
      </c>
      <c r="Y1152" s="24">
        <f>IF(AC1152=0,J1152,0)</f>
        <v>0</v>
      </c>
      <c r="Z1152" s="24">
        <f>IF(AC1152=15,J1152,0)</f>
        <v>0</v>
      </c>
      <c r="AA1152" s="24">
        <f>IF(AC1152=21,J1152,0)</f>
        <v>0</v>
      </c>
      <c r="AC1152" s="26">
        <v>21</v>
      </c>
      <c r="AD1152" s="26">
        <f>G1152*0.45045871559633</f>
        <v>0</v>
      </c>
      <c r="AE1152" s="26">
        <f>G1152*(1-0.45045871559633)</f>
        <v>0</v>
      </c>
      <c r="AL1152" s="26">
        <f>F1152*AD1152</f>
        <v>0</v>
      </c>
      <c r="AM1152" s="26">
        <f>F1152*AE1152</f>
        <v>0</v>
      </c>
      <c r="AN1152" s="27" t="s">
        <v>1646</v>
      </c>
      <c r="AO1152" s="27" t="s">
        <v>1658</v>
      </c>
      <c r="AP1152" s="15" t="s">
        <v>1667</v>
      </c>
    </row>
    <row r="1153" spans="1:42" x14ac:dyDescent="0.2">
      <c r="D1153" s="28" t="s">
        <v>1485</v>
      </c>
      <c r="F1153" s="29">
        <v>2.75</v>
      </c>
    </row>
    <row r="1154" spans="1:42" x14ac:dyDescent="0.2">
      <c r="A1154" s="20"/>
      <c r="B1154" s="21" t="s">
        <v>1111</v>
      </c>
      <c r="C1154" s="21" t="s">
        <v>97</v>
      </c>
      <c r="D1154" s="42" t="s">
        <v>1283</v>
      </c>
      <c r="E1154" s="43"/>
      <c r="F1154" s="43"/>
      <c r="G1154" s="43"/>
      <c r="H1154" s="22">
        <f>SUM(H1155:H1163)</f>
        <v>0</v>
      </c>
      <c r="I1154" s="22">
        <f>SUM(I1155:I1163)</f>
        <v>0</v>
      </c>
      <c r="J1154" s="22">
        <f>H1154+I1154</f>
        <v>0</v>
      </c>
      <c r="K1154" s="15"/>
      <c r="L1154" s="22">
        <f>SUM(L1155:L1163)</f>
        <v>1.8275199999999998E-2</v>
      </c>
      <c r="O1154" s="22">
        <f>IF(P1154="PR",J1154,SUM(N1155:N1163))</f>
        <v>0</v>
      </c>
      <c r="P1154" s="15" t="s">
        <v>1626</v>
      </c>
      <c r="Q1154" s="22">
        <f>IF(P1154="HS",H1154,0)</f>
        <v>0</v>
      </c>
      <c r="R1154" s="22">
        <f>IF(P1154="HS",I1154-O1154,0)</f>
        <v>0</v>
      </c>
      <c r="S1154" s="22">
        <f>IF(P1154="PS",H1154,0)</f>
        <v>0</v>
      </c>
      <c r="T1154" s="22">
        <f>IF(P1154="PS",I1154-O1154,0)</f>
        <v>0</v>
      </c>
      <c r="U1154" s="22">
        <f>IF(P1154="MP",H1154,0)</f>
        <v>0</v>
      </c>
      <c r="V1154" s="22">
        <f>IF(P1154="MP",I1154-O1154,0)</f>
        <v>0</v>
      </c>
      <c r="W1154" s="22">
        <f>IF(P1154="OM",H1154,0)</f>
        <v>0</v>
      </c>
      <c r="X1154" s="15" t="s">
        <v>1111</v>
      </c>
      <c r="AH1154" s="22">
        <f>SUM(Y1155:Y1163)</f>
        <v>0</v>
      </c>
      <c r="AI1154" s="22">
        <f>SUM(Z1155:Z1163)</f>
        <v>0</v>
      </c>
      <c r="AJ1154" s="22">
        <f>SUM(AA1155:AA1163)</f>
        <v>0</v>
      </c>
    </row>
    <row r="1155" spans="1:42" x14ac:dyDescent="0.2">
      <c r="A1155" s="23" t="s">
        <v>578</v>
      </c>
      <c r="B1155" s="23" t="s">
        <v>1111</v>
      </c>
      <c r="C1155" s="23" t="s">
        <v>1169</v>
      </c>
      <c r="D1155" s="23" t="s">
        <v>1284</v>
      </c>
      <c r="E1155" s="23" t="s">
        <v>1604</v>
      </c>
      <c r="F1155" s="24">
        <v>1</v>
      </c>
      <c r="G1155" s="24">
        <v>0</v>
      </c>
      <c r="H1155" s="24">
        <f>ROUND(F1155*AD1155,2)</f>
        <v>0</v>
      </c>
      <c r="I1155" s="24">
        <f>J1155-H1155</f>
        <v>0</v>
      </c>
      <c r="J1155" s="24">
        <f>ROUND(F1155*G1155,2)</f>
        <v>0</v>
      </c>
      <c r="K1155" s="24">
        <v>0</v>
      </c>
      <c r="L1155" s="24">
        <f>F1155*K1155</f>
        <v>0</v>
      </c>
      <c r="M1155" s="25" t="s">
        <v>7</v>
      </c>
      <c r="N1155" s="24">
        <f>IF(M1155="5",I1155,0)</f>
        <v>0</v>
      </c>
      <c r="Y1155" s="24">
        <f>IF(AC1155=0,J1155,0)</f>
        <v>0</v>
      </c>
      <c r="Z1155" s="24">
        <f>IF(AC1155=15,J1155,0)</f>
        <v>0</v>
      </c>
      <c r="AA1155" s="24">
        <f>IF(AC1155=21,J1155,0)</f>
        <v>0</v>
      </c>
      <c r="AC1155" s="26">
        <v>21</v>
      </c>
      <c r="AD1155" s="26">
        <f>G1155*0.297029702970297</f>
        <v>0</v>
      </c>
      <c r="AE1155" s="26">
        <f>G1155*(1-0.297029702970297)</f>
        <v>0</v>
      </c>
      <c r="AL1155" s="26">
        <f>F1155*AD1155</f>
        <v>0</v>
      </c>
      <c r="AM1155" s="26">
        <f>F1155*AE1155</f>
        <v>0</v>
      </c>
      <c r="AN1155" s="27" t="s">
        <v>1647</v>
      </c>
      <c r="AO1155" s="27" t="s">
        <v>1659</v>
      </c>
      <c r="AP1155" s="15" t="s">
        <v>1667</v>
      </c>
    </row>
    <row r="1156" spans="1:42" x14ac:dyDescent="0.2">
      <c r="D1156" s="28" t="s">
        <v>1243</v>
      </c>
      <c r="F1156" s="29">
        <v>1</v>
      </c>
    </row>
    <row r="1157" spans="1:42" x14ac:dyDescent="0.2">
      <c r="A1157" s="23" t="s">
        <v>579</v>
      </c>
      <c r="B1157" s="23" t="s">
        <v>1111</v>
      </c>
      <c r="C1157" s="23" t="s">
        <v>1170</v>
      </c>
      <c r="D1157" s="23" t="s">
        <v>1685</v>
      </c>
      <c r="E1157" s="23" t="s">
        <v>1604</v>
      </c>
      <c r="F1157" s="24">
        <v>1</v>
      </c>
      <c r="G1157" s="24">
        <v>0</v>
      </c>
      <c r="H1157" s="24">
        <f>ROUND(F1157*AD1157,2)</f>
        <v>0</v>
      </c>
      <c r="I1157" s="24">
        <f>J1157-H1157</f>
        <v>0</v>
      </c>
      <c r="J1157" s="24">
        <f>ROUND(F1157*G1157,2)</f>
        <v>0</v>
      </c>
      <c r="K1157" s="24">
        <v>4.0000000000000002E-4</v>
      </c>
      <c r="L1157" s="24">
        <f>F1157*K1157</f>
        <v>4.0000000000000002E-4</v>
      </c>
      <c r="M1157" s="25" t="s">
        <v>7</v>
      </c>
      <c r="N1157" s="24">
        <f>IF(M1157="5",I1157,0)</f>
        <v>0</v>
      </c>
      <c r="Y1157" s="24">
        <f>IF(AC1157=0,J1157,0)</f>
        <v>0</v>
      </c>
      <c r="Z1157" s="24">
        <f>IF(AC1157=15,J1157,0)</f>
        <v>0</v>
      </c>
      <c r="AA1157" s="24">
        <f>IF(AC1157=21,J1157,0)</f>
        <v>0</v>
      </c>
      <c r="AC1157" s="26">
        <v>21</v>
      </c>
      <c r="AD1157" s="26">
        <f>G1157*1</f>
        <v>0</v>
      </c>
      <c r="AE1157" s="26">
        <f>G1157*(1-1)</f>
        <v>0</v>
      </c>
      <c r="AL1157" s="26">
        <f>F1157*AD1157</f>
        <v>0</v>
      </c>
      <c r="AM1157" s="26">
        <f>F1157*AE1157</f>
        <v>0</v>
      </c>
      <c r="AN1157" s="27" t="s">
        <v>1647</v>
      </c>
      <c r="AO1157" s="27" t="s">
        <v>1659</v>
      </c>
      <c r="AP1157" s="15" t="s">
        <v>1667</v>
      </c>
    </row>
    <row r="1158" spans="1:42" x14ac:dyDescent="0.2">
      <c r="D1158" s="28" t="s">
        <v>1243</v>
      </c>
      <c r="F1158" s="29">
        <v>1</v>
      </c>
    </row>
    <row r="1159" spans="1:42" x14ac:dyDescent="0.2">
      <c r="A1159" s="23" t="s">
        <v>580</v>
      </c>
      <c r="B1159" s="23" t="s">
        <v>1111</v>
      </c>
      <c r="C1159" s="23" t="s">
        <v>1171</v>
      </c>
      <c r="D1159" s="23" t="s">
        <v>1285</v>
      </c>
      <c r="E1159" s="23" t="s">
        <v>1604</v>
      </c>
      <c r="F1159" s="24">
        <v>1</v>
      </c>
      <c r="G1159" s="24">
        <v>0</v>
      </c>
      <c r="H1159" s="24">
        <f>ROUND(F1159*AD1159,2)</f>
        <v>0</v>
      </c>
      <c r="I1159" s="24">
        <f>J1159-H1159</f>
        <v>0</v>
      </c>
      <c r="J1159" s="24">
        <f>ROUND(F1159*G1159,2)</f>
        <v>0</v>
      </c>
      <c r="K1159" s="24">
        <v>2.14E-3</v>
      </c>
      <c r="L1159" s="24">
        <f>F1159*K1159</f>
        <v>2.14E-3</v>
      </c>
      <c r="M1159" s="25" t="s">
        <v>7</v>
      </c>
      <c r="N1159" s="24">
        <f>IF(M1159="5",I1159,0)</f>
        <v>0</v>
      </c>
      <c r="Y1159" s="24">
        <f>IF(AC1159=0,J1159,0)</f>
        <v>0</v>
      </c>
      <c r="Z1159" s="24">
        <f>IF(AC1159=15,J1159,0)</f>
        <v>0</v>
      </c>
      <c r="AA1159" s="24">
        <f>IF(AC1159=21,J1159,0)</f>
        <v>0</v>
      </c>
      <c r="AC1159" s="26">
        <v>21</v>
      </c>
      <c r="AD1159" s="26">
        <f>G1159*0.474254742547426</f>
        <v>0</v>
      </c>
      <c r="AE1159" s="26">
        <f>G1159*(1-0.474254742547426)</f>
        <v>0</v>
      </c>
      <c r="AL1159" s="26">
        <f>F1159*AD1159</f>
        <v>0</v>
      </c>
      <c r="AM1159" s="26">
        <f>F1159*AE1159</f>
        <v>0</v>
      </c>
      <c r="AN1159" s="27" t="s">
        <v>1647</v>
      </c>
      <c r="AO1159" s="27" t="s">
        <v>1659</v>
      </c>
      <c r="AP1159" s="15" t="s">
        <v>1667</v>
      </c>
    </row>
    <row r="1160" spans="1:42" x14ac:dyDescent="0.2">
      <c r="D1160" s="28" t="s">
        <v>1243</v>
      </c>
      <c r="F1160" s="29">
        <v>1</v>
      </c>
    </row>
    <row r="1161" spans="1:42" x14ac:dyDescent="0.2">
      <c r="A1161" s="23" t="s">
        <v>581</v>
      </c>
      <c r="B1161" s="23" t="s">
        <v>1111</v>
      </c>
      <c r="C1161" s="23" t="s">
        <v>1172</v>
      </c>
      <c r="D1161" s="23" t="s">
        <v>1681</v>
      </c>
      <c r="E1161" s="23" t="s">
        <v>1604</v>
      </c>
      <c r="F1161" s="24">
        <v>1</v>
      </c>
      <c r="G1161" s="24">
        <v>0</v>
      </c>
      <c r="H1161" s="24">
        <f>ROUND(F1161*AD1161,2)</f>
        <v>0</v>
      </c>
      <c r="I1161" s="24">
        <f>J1161-H1161</f>
        <v>0</v>
      </c>
      <c r="J1161" s="24">
        <f>ROUND(F1161*G1161,2)</f>
        <v>0</v>
      </c>
      <c r="K1161" s="24">
        <v>1.4999999999999999E-2</v>
      </c>
      <c r="L1161" s="24">
        <f>F1161*K1161</f>
        <v>1.4999999999999999E-2</v>
      </c>
      <c r="M1161" s="25" t="s">
        <v>7</v>
      </c>
      <c r="N1161" s="24">
        <f>IF(M1161="5",I1161,0)</f>
        <v>0</v>
      </c>
      <c r="Y1161" s="24">
        <f>IF(AC1161=0,J1161,0)</f>
        <v>0</v>
      </c>
      <c r="Z1161" s="24">
        <f>IF(AC1161=15,J1161,0)</f>
        <v>0</v>
      </c>
      <c r="AA1161" s="24">
        <f>IF(AC1161=21,J1161,0)</f>
        <v>0</v>
      </c>
      <c r="AC1161" s="26">
        <v>21</v>
      </c>
      <c r="AD1161" s="26">
        <f>G1161*1</f>
        <v>0</v>
      </c>
      <c r="AE1161" s="26">
        <f>G1161*(1-1)</f>
        <v>0</v>
      </c>
      <c r="AL1161" s="26">
        <f>F1161*AD1161</f>
        <v>0</v>
      </c>
      <c r="AM1161" s="26">
        <f>F1161*AE1161</f>
        <v>0</v>
      </c>
      <c r="AN1161" s="27" t="s">
        <v>1647</v>
      </c>
      <c r="AO1161" s="27" t="s">
        <v>1659</v>
      </c>
      <c r="AP1161" s="15" t="s">
        <v>1667</v>
      </c>
    </row>
    <row r="1162" spans="1:42" x14ac:dyDescent="0.2">
      <c r="D1162" s="28" t="s">
        <v>1243</v>
      </c>
      <c r="F1162" s="29">
        <v>1</v>
      </c>
    </row>
    <row r="1163" spans="1:42" x14ac:dyDescent="0.2">
      <c r="A1163" s="23" t="s">
        <v>582</v>
      </c>
      <c r="B1163" s="23" t="s">
        <v>1111</v>
      </c>
      <c r="C1163" s="23" t="s">
        <v>1173</v>
      </c>
      <c r="D1163" s="23" t="s">
        <v>1287</v>
      </c>
      <c r="E1163" s="23" t="s">
        <v>1600</v>
      </c>
      <c r="F1163" s="24">
        <v>18.38</v>
      </c>
      <c r="G1163" s="24">
        <v>0</v>
      </c>
      <c r="H1163" s="24">
        <f>ROUND(F1163*AD1163,2)</f>
        <v>0</v>
      </c>
      <c r="I1163" s="24">
        <f>J1163-H1163</f>
        <v>0</v>
      </c>
      <c r="J1163" s="24">
        <f>ROUND(F1163*G1163,2)</f>
        <v>0</v>
      </c>
      <c r="K1163" s="24">
        <v>4.0000000000000003E-5</v>
      </c>
      <c r="L1163" s="24">
        <f>F1163*K1163</f>
        <v>7.3519999999999998E-4</v>
      </c>
      <c r="M1163" s="25" t="s">
        <v>7</v>
      </c>
      <c r="N1163" s="24">
        <f>IF(M1163="5",I1163,0)</f>
        <v>0</v>
      </c>
      <c r="Y1163" s="24">
        <f>IF(AC1163=0,J1163,0)</f>
        <v>0</v>
      </c>
      <c r="Z1163" s="24">
        <f>IF(AC1163=15,J1163,0)</f>
        <v>0</v>
      </c>
      <c r="AA1163" s="24">
        <f>IF(AC1163=21,J1163,0)</f>
        <v>0</v>
      </c>
      <c r="AC1163" s="26">
        <v>21</v>
      </c>
      <c r="AD1163" s="26">
        <f>G1163*0.0193808882907133</f>
        <v>0</v>
      </c>
      <c r="AE1163" s="26">
        <f>G1163*(1-0.0193808882907133)</f>
        <v>0</v>
      </c>
      <c r="AL1163" s="26">
        <f>F1163*AD1163</f>
        <v>0</v>
      </c>
      <c r="AM1163" s="26">
        <f>F1163*AE1163</f>
        <v>0</v>
      </c>
      <c r="AN1163" s="27" t="s">
        <v>1647</v>
      </c>
      <c r="AO1163" s="27" t="s">
        <v>1659</v>
      </c>
      <c r="AP1163" s="15" t="s">
        <v>1667</v>
      </c>
    </row>
    <row r="1164" spans="1:42" x14ac:dyDescent="0.2">
      <c r="D1164" s="28" t="s">
        <v>1486</v>
      </c>
      <c r="F1164" s="29">
        <v>18.38</v>
      </c>
    </row>
    <row r="1165" spans="1:42" x14ac:dyDescent="0.2">
      <c r="A1165" s="20"/>
      <c r="B1165" s="21" t="s">
        <v>1111</v>
      </c>
      <c r="C1165" s="21" t="s">
        <v>98</v>
      </c>
      <c r="D1165" s="42" t="s">
        <v>1289</v>
      </c>
      <c r="E1165" s="43"/>
      <c r="F1165" s="43"/>
      <c r="G1165" s="43"/>
      <c r="H1165" s="22">
        <f>SUM(H1166:H1172)</f>
        <v>0</v>
      </c>
      <c r="I1165" s="22">
        <f>SUM(I1166:I1172)</f>
        <v>0</v>
      </c>
      <c r="J1165" s="22">
        <f>H1165+I1165</f>
        <v>0</v>
      </c>
      <c r="K1165" s="15"/>
      <c r="L1165" s="22">
        <f>SUM(L1166:L1172)</f>
        <v>7.6229999999999992E-2</v>
      </c>
      <c r="O1165" s="22">
        <f>IF(P1165="PR",J1165,SUM(N1166:N1172))</f>
        <v>0</v>
      </c>
      <c r="P1165" s="15" t="s">
        <v>1626</v>
      </c>
      <c r="Q1165" s="22">
        <f>IF(P1165="HS",H1165,0)</f>
        <v>0</v>
      </c>
      <c r="R1165" s="22">
        <f>IF(P1165="HS",I1165-O1165,0)</f>
        <v>0</v>
      </c>
      <c r="S1165" s="22">
        <f>IF(P1165="PS",H1165,0)</f>
        <v>0</v>
      </c>
      <c r="T1165" s="22">
        <f>IF(P1165="PS",I1165-O1165,0)</f>
        <v>0</v>
      </c>
      <c r="U1165" s="22">
        <f>IF(P1165="MP",H1165,0)</f>
        <v>0</v>
      </c>
      <c r="V1165" s="22">
        <f>IF(P1165="MP",I1165-O1165,0)</f>
        <v>0</v>
      </c>
      <c r="W1165" s="22">
        <f>IF(P1165="OM",H1165,0)</f>
        <v>0</v>
      </c>
      <c r="X1165" s="15" t="s">
        <v>1111</v>
      </c>
      <c r="AH1165" s="22">
        <f>SUM(Y1166:Y1172)</f>
        <v>0</v>
      </c>
      <c r="AI1165" s="22">
        <f>SUM(Z1166:Z1172)</f>
        <v>0</v>
      </c>
      <c r="AJ1165" s="22">
        <f>SUM(AA1166:AA1172)</f>
        <v>0</v>
      </c>
    </row>
    <row r="1166" spans="1:42" x14ac:dyDescent="0.2">
      <c r="A1166" s="23" t="s">
        <v>583</v>
      </c>
      <c r="B1166" s="23" t="s">
        <v>1111</v>
      </c>
      <c r="C1166" s="23" t="s">
        <v>1174</v>
      </c>
      <c r="D1166" s="23" t="s">
        <v>1409</v>
      </c>
      <c r="E1166" s="23" t="s">
        <v>1604</v>
      </c>
      <c r="F1166" s="24">
        <v>1</v>
      </c>
      <c r="G1166" s="24">
        <v>0</v>
      </c>
      <c r="H1166" s="24">
        <f t="shared" ref="H1166:H1172" si="252">ROUND(F1166*AD1166,2)</f>
        <v>0</v>
      </c>
      <c r="I1166" s="24">
        <f t="shared" ref="I1166:I1172" si="253">J1166-H1166</f>
        <v>0</v>
      </c>
      <c r="J1166" s="24">
        <f t="shared" ref="J1166:J1172" si="254">ROUND(F1166*G1166,2)</f>
        <v>0</v>
      </c>
      <c r="K1166" s="24">
        <v>4.0000000000000002E-4</v>
      </c>
      <c r="L1166" s="24">
        <f t="shared" ref="L1166:L1172" si="255">F1166*K1166</f>
        <v>4.0000000000000002E-4</v>
      </c>
      <c r="M1166" s="25" t="s">
        <v>8</v>
      </c>
      <c r="N1166" s="24">
        <f t="shared" ref="N1166:N1172" si="256">IF(M1166="5",I1166,0)</f>
        <v>0</v>
      </c>
      <c r="Y1166" s="24">
        <f t="shared" ref="Y1166:Y1172" si="257">IF(AC1166=0,J1166,0)</f>
        <v>0</v>
      </c>
      <c r="Z1166" s="24">
        <f t="shared" ref="Z1166:Z1172" si="258">IF(AC1166=15,J1166,0)</f>
        <v>0</v>
      </c>
      <c r="AA1166" s="24">
        <f t="shared" ref="AA1166:AA1172" si="259">IF(AC1166=21,J1166,0)</f>
        <v>0</v>
      </c>
      <c r="AC1166" s="26">
        <v>21</v>
      </c>
      <c r="AD1166" s="26">
        <f t="shared" ref="AD1166:AD1172" si="260">G1166*0</f>
        <v>0</v>
      </c>
      <c r="AE1166" s="26">
        <f t="shared" ref="AE1166:AE1172" si="261">G1166*(1-0)</f>
        <v>0</v>
      </c>
      <c r="AL1166" s="26">
        <f t="shared" ref="AL1166:AL1172" si="262">F1166*AD1166</f>
        <v>0</v>
      </c>
      <c r="AM1166" s="26">
        <f t="shared" ref="AM1166:AM1172" si="263">F1166*AE1166</f>
        <v>0</v>
      </c>
      <c r="AN1166" s="27" t="s">
        <v>1648</v>
      </c>
      <c r="AO1166" s="27" t="s">
        <v>1659</v>
      </c>
      <c r="AP1166" s="15" t="s">
        <v>1667</v>
      </c>
    </row>
    <row r="1167" spans="1:42" x14ac:dyDescent="0.2">
      <c r="A1167" s="23" t="s">
        <v>584</v>
      </c>
      <c r="B1167" s="23" t="s">
        <v>1111</v>
      </c>
      <c r="C1167" s="23" t="s">
        <v>1176</v>
      </c>
      <c r="D1167" s="23" t="s">
        <v>1292</v>
      </c>
      <c r="E1167" s="23" t="s">
        <v>1604</v>
      </c>
      <c r="F1167" s="24">
        <v>1</v>
      </c>
      <c r="G1167" s="24">
        <v>0</v>
      </c>
      <c r="H1167" s="24">
        <f t="shared" si="252"/>
        <v>0</v>
      </c>
      <c r="I1167" s="24">
        <f t="shared" si="253"/>
        <v>0</v>
      </c>
      <c r="J1167" s="24">
        <f t="shared" si="254"/>
        <v>0</v>
      </c>
      <c r="K1167" s="24">
        <v>3.0000000000000001E-3</v>
      </c>
      <c r="L1167" s="24">
        <f t="shared" si="255"/>
        <v>3.0000000000000001E-3</v>
      </c>
      <c r="M1167" s="25" t="s">
        <v>8</v>
      </c>
      <c r="N1167" s="24">
        <f t="shared" si="256"/>
        <v>0</v>
      </c>
      <c r="Y1167" s="24">
        <f t="shared" si="257"/>
        <v>0</v>
      </c>
      <c r="Z1167" s="24">
        <f t="shared" si="258"/>
        <v>0</v>
      </c>
      <c r="AA1167" s="24">
        <f t="shared" si="259"/>
        <v>0</v>
      </c>
      <c r="AC1167" s="26">
        <v>21</v>
      </c>
      <c r="AD1167" s="26">
        <f t="shared" si="260"/>
        <v>0</v>
      </c>
      <c r="AE1167" s="26">
        <f t="shared" si="261"/>
        <v>0</v>
      </c>
      <c r="AL1167" s="26">
        <f t="shared" si="262"/>
        <v>0</v>
      </c>
      <c r="AM1167" s="26">
        <f t="shared" si="263"/>
        <v>0</v>
      </c>
      <c r="AN1167" s="27" t="s">
        <v>1648</v>
      </c>
      <c r="AO1167" s="27" t="s">
        <v>1659</v>
      </c>
      <c r="AP1167" s="15" t="s">
        <v>1667</v>
      </c>
    </row>
    <row r="1168" spans="1:42" x14ac:dyDescent="0.2">
      <c r="A1168" s="23" t="s">
        <v>585</v>
      </c>
      <c r="B1168" s="23" t="s">
        <v>1111</v>
      </c>
      <c r="C1168" s="23" t="s">
        <v>1175</v>
      </c>
      <c r="D1168" s="23" t="s">
        <v>1291</v>
      </c>
      <c r="E1168" s="23" t="s">
        <v>1604</v>
      </c>
      <c r="F1168" s="24">
        <v>1</v>
      </c>
      <c r="G1168" s="24">
        <v>0</v>
      </c>
      <c r="H1168" s="24">
        <f t="shared" si="252"/>
        <v>0</v>
      </c>
      <c r="I1168" s="24">
        <f t="shared" si="253"/>
        <v>0</v>
      </c>
      <c r="J1168" s="24">
        <f t="shared" si="254"/>
        <v>0</v>
      </c>
      <c r="K1168" s="24">
        <v>4.0000000000000002E-4</v>
      </c>
      <c r="L1168" s="24">
        <f t="shared" si="255"/>
        <v>4.0000000000000002E-4</v>
      </c>
      <c r="M1168" s="25" t="s">
        <v>8</v>
      </c>
      <c r="N1168" s="24">
        <f t="shared" si="256"/>
        <v>0</v>
      </c>
      <c r="Y1168" s="24">
        <f t="shared" si="257"/>
        <v>0</v>
      </c>
      <c r="Z1168" s="24">
        <f t="shared" si="258"/>
        <v>0</v>
      </c>
      <c r="AA1168" s="24">
        <f t="shared" si="259"/>
        <v>0</v>
      </c>
      <c r="AC1168" s="26">
        <v>21</v>
      </c>
      <c r="AD1168" s="26">
        <f t="shared" si="260"/>
        <v>0</v>
      </c>
      <c r="AE1168" s="26">
        <f t="shared" si="261"/>
        <v>0</v>
      </c>
      <c r="AL1168" s="26">
        <f t="shared" si="262"/>
        <v>0</v>
      </c>
      <c r="AM1168" s="26">
        <f t="shared" si="263"/>
        <v>0</v>
      </c>
      <c r="AN1168" s="27" t="s">
        <v>1648</v>
      </c>
      <c r="AO1168" s="27" t="s">
        <v>1659</v>
      </c>
      <c r="AP1168" s="15" t="s">
        <v>1667</v>
      </c>
    </row>
    <row r="1169" spans="1:42" x14ac:dyDescent="0.2">
      <c r="A1169" s="23" t="s">
        <v>586</v>
      </c>
      <c r="B1169" s="23" t="s">
        <v>1111</v>
      </c>
      <c r="C1169" s="23" t="s">
        <v>1177</v>
      </c>
      <c r="D1169" s="23" t="s">
        <v>1293</v>
      </c>
      <c r="E1169" s="23" t="s">
        <v>1604</v>
      </c>
      <c r="F1169" s="24">
        <v>1</v>
      </c>
      <c r="G1169" s="24">
        <v>0</v>
      </c>
      <c r="H1169" s="24">
        <f t="shared" si="252"/>
        <v>0</v>
      </c>
      <c r="I1169" s="24">
        <f t="shared" si="253"/>
        <v>0</v>
      </c>
      <c r="J1169" s="24">
        <f t="shared" si="254"/>
        <v>0</v>
      </c>
      <c r="K1169" s="24">
        <v>5.0000000000000001E-4</v>
      </c>
      <c r="L1169" s="24">
        <f t="shared" si="255"/>
        <v>5.0000000000000001E-4</v>
      </c>
      <c r="M1169" s="25" t="s">
        <v>8</v>
      </c>
      <c r="N1169" s="24">
        <f t="shared" si="256"/>
        <v>0</v>
      </c>
      <c r="Y1169" s="24">
        <f t="shared" si="257"/>
        <v>0</v>
      </c>
      <c r="Z1169" s="24">
        <f t="shared" si="258"/>
        <v>0</v>
      </c>
      <c r="AA1169" s="24">
        <f t="shared" si="259"/>
        <v>0</v>
      </c>
      <c r="AC1169" s="26">
        <v>21</v>
      </c>
      <c r="AD1169" s="26">
        <f t="shared" si="260"/>
        <v>0</v>
      </c>
      <c r="AE1169" s="26">
        <f t="shared" si="261"/>
        <v>0</v>
      </c>
      <c r="AL1169" s="26">
        <f t="shared" si="262"/>
        <v>0</v>
      </c>
      <c r="AM1169" s="26">
        <f t="shared" si="263"/>
        <v>0</v>
      </c>
      <c r="AN1169" s="27" t="s">
        <v>1648</v>
      </c>
      <c r="AO1169" s="27" t="s">
        <v>1659</v>
      </c>
      <c r="AP1169" s="15" t="s">
        <v>1667</v>
      </c>
    </row>
    <row r="1170" spans="1:42" x14ac:dyDescent="0.2">
      <c r="A1170" s="23" t="s">
        <v>587</v>
      </c>
      <c r="B1170" s="23" t="s">
        <v>1111</v>
      </c>
      <c r="C1170" s="23" t="s">
        <v>1179</v>
      </c>
      <c r="D1170" s="23" t="s">
        <v>1295</v>
      </c>
      <c r="E1170" s="23" t="s">
        <v>1600</v>
      </c>
      <c r="F1170" s="24">
        <v>2.8</v>
      </c>
      <c r="G1170" s="24">
        <v>0</v>
      </c>
      <c r="H1170" s="24">
        <f t="shared" si="252"/>
        <v>0</v>
      </c>
      <c r="I1170" s="24">
        <f t="shared" si="253"/>
        <v>0</v>
      </c>
      <c r="J1170" s="24">
        <f t="shared" si="254"/>
        <v>0</v>
      </c>
      <c r="K1170" s="24">
        <v>0.02</v>
      </c>
      <c r="L1170" s="24">
        <f t="shared" si="255"/>
        <v>5.5999999999999994E-2</v>
      </c>
      <c r="M1170" s="25" t="s">
        <v>7</v>
      </c>
      <c r="N1170" s="24">
        <f t="shared" si="256"/>
        <v>0</v>
      </c>
      <c r="Y1170" s="24">
        <f t="shared" si="257"/>
        <v>0</v>
      </c>
      <c r="Z1170" s="24">
        <f t="shared" si="258"/>
        <v>0</v>
      </c>
      <c r="AA1170" s="24">
        <f t="shared" si="259"/>
        <v>0</v>
      </c>
      <c r="AC1170" s="26">
        <v>21</v>
      </c>
      <c r="AD1170" s="26">
        <f t="shared" si="260"/>
        <v>0</v>
      </c>
      <c r="AE1170" s="26">
        <f t="shared" si="261"/>
        <v>0</v>
      </c>
      <c r="AL1170" s="26">
        <f t="shared" si="262"/>
        <v>0</v>
      </c>
      <c r="AM1170" s="26">
        <f t="shared" si="263"/>
        <v>0</v>
      </c>
      <c r="AN1170" s="27" t="s">
        <v>1648</v>
      </c>
      <c r="AO1170" s="27" t="s">
        <v>1659</v>
      </c>
      <c r="AP1170" s="15" t="s">
        <v>1667</v>
      </c>
    </row>
    <row r="1171" spans="1:42" x14ac:dyDescent="0.2">
      <c r="A1171" s="23" t="s">
        <v>588</v>
      </c>
      <c r="B1171" s="23" t="s">
        <v>1111</v>
      </c>
      <c r="C1171" s="23" t="s">
        <v>1178</v>
      </c>
      <c r="D1171" s="23" t="s">
        <v>1294</v>
      </c>
      <c r="E1171" s="23" t="s">
        <v>1601</v>
      </c>
      <c r="F1171" s="24">
        <v>0.95</v>
      </c>
      <c r="G1171" s="24">
        <v>0</v>
      </c>
      <c r="H1171" s="24">
        <f t="shared" si="252"/>
        <v>0</v>
      </c>
      <c r="I1171" s="24">
        <f t="shared" si="253"/>
        <v>0</v>
      </c>
      <c r="J1171" s="24">
        <f t="shared" si="254"/>
        <v>0</v>
      </c>
      <c r="K1171" s="24">
        <v>9.4000000000000004E-3</v>
      </c>
      <c r="L1171" s="24">
        <f t="shared" si="255"/>
        <v>8.9300000000000004E-3</v>
      </c>
      <c r="M1171" s="25" t="s">
        <v>8</v>
      </c>
      <c r="N1171" s="24">
        <f t="shared" si="256"/>
        <v>0</v>
      </c>
      <c r="Y1171" s="24">
        <f t="shared" si="257"/>
        <v>0</v>
      </c>
      <c r="Z1171" s="24">
        <f t="shared" si="258"/>
        <v>0</v>
      </c>
      <c r="AA1171" s="24">
        <f t="shared" si="259"/>
        <v>0</v>
      </c>
      <c r="AC1171" s="26">
        <v>21</v>
      </c>
      <c r="AD1171" s="26">
        <f t="shared" si="260"/>
        <v>0</v>
      </c>
      <c r="AE1171" s="26">
        <f t="shared" si="261"/>
        <v>0</v>
      </c>
      <c r="AL1171" s="26">
        <f t="shared" si="262"/>
        <v>0</v>
      </c>
      <c r="AM1171" s="26">
        <f t="shared" si="263"/>
        <v>0</v>
      </c>
      <c r="AN1171" s="27" t="s">
        <v>1648</v>
      </c>
      <c r="AO1171" s="27" t="s">
        <v>1659</v>
      </c>
      <c r="AP1171" s="15" t="s">
        <v>1667</v>
      </c>
    </row>
    <row r="1172" spans="1:42" x14ac:dyDescent="0.2">
      <c r="A1172" s="23" t="s">
        <v>589</v>
      </c>
      <c r="B1172" s="23" t="s">
        <v>1111</v>
      </c>
      <c r="C1172" s="23" t="s">
        <v>1180</v>
      </c>
      <c r="D1172" s="23" t="s">
        <v>1296</v>
      </c>
      <c r="E1172" s="23" t="s">
        <v>1604</v>
      </c>
      <c r="F1172" s="24">
        <v>1</v>
      </c>
      <c r="G1172" s="24">
        <v>0</v>
      </c>
      <c r="H1172" s="24">
        <f t="shared" si="252"/>
        <v>0</v>
      </c>
      <c r="I1172" s="24">
        <f t="shared" si="253"/>
        <v>0</v>
      </c>
      <c r="J1172" s="24">
        <f t="shared" si="254"/>
        <v>0</v>
      </c>
      <c r="K1172" s="24">
        <v>7.0000000000000001E-3</v>
      </c>
      <c r="L1172" s="24">
        <f t="shared" si="255"/>
        <v>7.0000000000000001E-3</v>
      </c>
      <c r="M1172" s="25" t="s">
        <v>8</v>
      </c>
      <c r="N1172" s="24">
        <f t="shared" si="256"/>
        <v>0</v>
      </c>
      <c r="Y1172" s="24">
        <f t="shared" si="257"/>
        <v>0</v>
      </c>
      <c r="Z1172" s="24">
        <f t="shared" si="258"/>
        <v>0</v>
      </c>
      <c r="AA1172" s="24">
        <f t="shared" si="259"/>
        <v>0</v>
      </c>
      <c r="AC1172" s="26">
        <v>21</v>
      </c>
      <c r="AD1172" s="26">
        <f t="shared" si="260"/>
        <v>0</v>
      </c>
      <c r="AE1172" s="26">
        <f t="shared" si="261"/>
        <v>0</v>
      </c>
      <c r="AL1172" s="26">
        <f t="shared" si="262"/>
        <v>0</v>
      </c>
      <c r="AM1172" s="26">
        <f t="shared" si="263"/>
        <v>0</v>
      </c>
      <c r="AN1172" s="27" t="s">
        <v>1648</v>
      </c>
      <c r="AO1172" s="27" t="s">
        <v>1659</v>
      </c>
      <c r="AP1172" s="15" t="s">
        <v>1667</v>
      </c>
    </row>
    <row r="1173" spans="1:42" x14ac:dyDescent="0.2">
      <c r="A1173" s="20"/>
      <c r="B1173" s="21" t="s">
        <v>1111</v>
      </c>
      <c r="C1173" s="21" t="s">
        <v>99</v>
      </c>
      <c r="D1173" s="42" t="s">
        <v>1297</v>
      </c>
      <c r="E1173" s="43"/>
      <c r="F1173" s="43"/>
      <c r="G1173" s="43"/>
      <c r="H1173" s="22">
        <f>SUM(H1174:H1180)</f>
        <v>0</v>
      </c>
      <c r="I1173" s="22">
        <f>SUM(I1174:I1180)</f>
        <v>0</v>
      </c>
      <c r="J1173" s="22">
        <f>H1173+I1173</f>
        <v>0</v>
      </c>
      <c r="K1173" s="15"/>
      <c r="L1173" s="22">
        <f>SUM(L1174:L1180)</f>
        <v>1.06674</v>
      </c>
      <c r="O1173" s="22">
        <f>IF(P1173="PR",J1173,SUM(N1174:N1180))</f>
        <v>0</v>
      </c>
      <c r="P1173" s="15" t="s">
        <v>1626</v>
      </c>
      <c r="Q1173" s="22">
        <f>IF(P1173="HS",H1173,0)</f>
        <v>0</v>
      </c>
      <c r="R1173" s="22">
        <f>IF(P1173="HS",I1173-O1173,0)</f>
        <v>0</v>
      </c>
      <c r="S1173" s="22">
        <f>IF(P1173="PS",H1173,0)</f>
        <v>0</v>
      </c>
      <c r="T1173" s="22">
        <f>IF(P1173="PS",I1173-O1173,0)</f>
        <v>0</v>
      </c>
      <c r="U1173" s="22">
        <f>IF(P1173="MP",H1173,0)</f>
        <v>0</v>
      </c>
      <c r="V1173" s="22">
        <f>IF(P1173="MP",I1173-O1173,0)</f>
        <v>0</v>
      </c>
      <c r="W1173" s="22">
        <f>IF(P1173="OM",H1173,0)</f>
        <v>0</v>
      </c>
      <c r="X1173" s="15" t="s">
        <v>1111</v>
      </c>
      <c r="AH1173" s="22">
        <f>SUM(Y1174:Y1180)</f>
        <v>0</v>
      </c>
      <c r="AI1173" s="22">
        <f>SUM(Z1174:Z1180)</f>
        <v>0</v>
      </c>
      <c r="AJ1173" s="22">
        <f>SUM(AA1174:AA1180)</f>
        <v>0</v>
      </c>
    </row>
    <row r="1174" spans="1:42" x14ac:dyDescent="0.2">
      <c r="A1174" s="23" t="s">
        <v>590</v>
      </c>
      <c r="B1174" s="23" t="s">
        <v>1111</v>
      </c>
      <c r="C1174" s="23" t="s">
        <v>1200</v>
      </c>
      <c r="D1174" s="23" t="s">
        <v>1298</v>
      </c>
      <c r="E1174" s="23" t="s">
        <v>1601</v>
      </c>
      <c r="F1174" s="24">
        <v>0.95</v>
      </c>
      <c r="G1174" s="24">
        <v>0</v>
      </c>
      <c r="H1174" s="24">
        <f t="shared" ref="H1174:H1180" si="264">ROUND(F1174*AD1174,2)</f>
        <v>0</v>
      </c>
      <c r="I1174" s="24">
        <f t="shared" ref="I1174:I1180" si="265">J1174-H1174</f>
        <v>0</v>
      </c>
      <c r="J1174" s="24">
        <f t="shared" ref="J1174:J1180" si="266">ROUND(F1174*G1174,2)</f>
        <v>0</v>
      </c>
      <c r="K1174" s="24">
        <v>3.9600000000000003E-2</v>
      </c>
      <c r="L1174" s="24">
        <f t="shared" ref="L1174:L1180" si="267">F1174*K1174</f>
        <v>3.7620000000000001E-2</v>
      </c>
      <c r="M1174" s="25" t="s">
        <v>7</v>
      </c>
      <c r="N1174" s="24">
        <f t="shared" ref="N1174:N1180" si="268">IF(M1174="5",I1174,0)</f>
        <v>0</v>
      </c>
      <c r="Y1174" s="24">
        <f t="shared" ref="Y1174:Y1180" si="269">IF(AC1174=0,J1174,0)</f>
        <v>0</v>
      </c>
      <c r="Z1174" s="24">
        <f t="shared" ref="Z1174:Z1180" si="270">IF(AC1174=15,J1174,0)</f>
        <v>0</v>
      </c>
      <c r="AA1174" s="24">
        <f t="shared" ref="AA1174:AA1180" si="271">IF(AC1174=21,J1174,0)</f>
        <v>0</v>
      </c>
      <c r="AC1174" s="26">
        <v>21</v>
      </c>
      <c r="AD1174" s="26">
        <f t="shared" ref="AD1174:AD1180" si="272">G1174*0</f>
        <v>0</v>
      </c>
      <c r="AE1174" s="26">
        <f t="shared" ref="AE1174:AE1180" si="273">G1174*(1-0)</f>
        <v>0</v>
      </c>
      <c r="AL1174" s="26">
        <f t="shared" ref="AL1174:AL1180" si="274">F1174*AD1174</f>
        <v>0</v>
      </c>
      <c r="AM1174" s="26">
        <f t="shared" ref="AM1174:AM1180" si="275">F1174*AE1174</f>
        <v>0</v>
      </c>
      <c r="AN1174" s="27" t="s">
        <v>1649</v>
      </c>
      <c r="AO1174" s="27" t="s">
        <v>1659</v>
      </c>
      <c r="AP1174" s="15" t="s">
        <v>1667</v>
      </c>
    </row>
    <row r="1175" spans="1:42" x14ac:dyDescent="0.2">
      <c r="A1175" s="23" t="s">
        <v>591</v>
      </c>
      <c r="B1175" s="23" t="s">
        <v>1111</v>
      </c>
      <c r="C1175" s="23" t="s">
        <v>1182</v>
      </c>
      <c r="D1175" s="23" t="s">
        <v>1299</v>
      </c>
      <c r="E1175" s="23" t="s">
        <v>1604</v>
      </c>
      <c r="F1175" s="24">
        <v>1</v>
      </c>
      <c r="G1175" s="24">
        <v>0</v>
      </c>
      <c r="H1175" s="24">
        <f t="shared" si="264"/>
        <v>0</v>
      </c>
      <c r="I1175" s="24">
        <f t="shared" si="265"/>
        <v>0</v>
      </c>
      <c r="J1175" s="24">
        <f t="shared" si="266"/>
        <v>0</v>
      </c>
      <c r="K1175" s="24">
        <v>5.1999999999999995E-4</v>
      </c>
      <c r="L1175" s="24">
        <f t="shared" si="267"/>
        <v>5.1999999999999995E-4</v>
      </c>
      <c r="M1175" s="25" t="s">
        <v>7</v>
      </c>
      <c r="N1175" s="24">
        <f t="shared" si="268"/>
        <v>0</v>
      </c>
      <c r="Y1175" s="24">
        <f t="shared" si="269"/>
        <v>0</v>
      </c>
      <c r="Z1175" s="24">
        <f t="shared" si="270"/>
        <v>0</v>
      </c>
      <c r="AA1175" s="24">
        <f t="shared" si="271"/>
        <v>0</v>
      </c>
      <c r="AC1175" s="26">
        <v>21</v>
      </c>
      <c r="AD1175" s="26">
        <f t="shared" si="272"/>
        <v>0</v>
      </c>
      <c r="AE1175" s="26">
        <f t="shared" si="273"/>
        <v>0</v>
      </c>
      <c r="AL1175" s="26">
        <f t="shared" si="274"/>
        <v>0</v>
      </c>
      <c r="AM1175" s="26">
        <f t="shared" si="275"/>
        <v>0</v>
      </c>
      <c r="AN1175" s="27" t="s">
        <v>1649</v>
      </c>
      <c r="AO1175" s="27" t="s">
        <v>1659</v>
      </c>
      <c r="AP1175" s="15" t="s">
        <v>1667</v>
      </c>
    </row>
    <row r="1176" spans="1:42" x14ac:dyDescent="0.2">
      <c r="A1176" s="23" t="s">
        <v>592</v>
      </c>
      <c r="B1176" s="23" t="s">
        <v>1111</v>
      </c>
      <c r="C1176" s="23" t="s">
        <v>1183</v>
      </c>
      <c r="D1176" s="23" t="s">
        <v>1300</v>
      </c>
      <c r="E1176" s="23" t="s">
        <v>1604</v>
      </c>
      <c r="F1176" s="24">
        <v>1</v>
      </c>
      <c r="G1176" s="24">
        <v>0</v>
      </c>
      <c r="H1176" s="24">
        <f t="shared" si="264"/>
        <v>0</v>
      </c>
      <c r="I1176" s="24">
        <f t="shared" si="265"/>
        <v>0</v>
      </c>
      <c r="J1176" s="24">
        <f t="shared" si="266"/>
        <v>0</v>
      </c>
      <c r="K1176" s="24">
        <v>2.2499999999999998E-3</v>
      </c>
      <c r="L1176" s="24">
        <f t="shared" si="267"/>
        <v>2.2499999999999998E-3</v>
      </c>
      <c r="M1176" s="25" t="s">
        <v>7</v>
      </c>
      <c r="N1176" s="24">
        <f t="shared" si="268"/>
        <v>0</v>
      </c>
      <c r="Y1176" s="24">
        <f t="shared" si="269"/>
        <v>0</v>
      </c>
      <c r="Z1176" s="24">
        <f t="shared" si="270"/>
        <v>0</v>
      </c>
      <c r="AA1176" s="24">
        <f t="shared" si="271"/>
        <v>0</v>
      </c>
      <c r="AC1176" s="26">
        <v>21</v>
      </c>
      <c r="AD1176" s="26">
        <f t="shared" si="272"/>
        <v>0</v>
      </c>
      <c r="AE1176" s="26">
        <f t="shared" si="273"/>
        <v>0</v>
      </c>
      <c r="AL1176" s="26">
        <f t="shared" si="274"/>
        <v>0</v>
      </c>
      <c r="AM1176" s="26">
        <f t="shared" si="275"/>
        <v>0</v>
      </c>
      <c r="AN1176" s="27" t="s">
        <v>1649</v>
      </c>
      <c r="AO1176" s="27" t="s">
        <v>1659</v>
      </c>
      <c r="AP1176" s="15" t="s">
        <v>1667</v>
      </c>
    </row>
    <row r="1177" spans="1:42" x14ac:dyDescent="0.2">
      <c r="A1177" s="23" t="s">
        <v>593</v>
      </c>
      <c r="B1177" s="23" t="s">
        <v>1111</v>
      </c>
      <c r="C1177" s="23" t="s">
        <v>1184</v>
      </c>
      <c r="D1177" s="23" t="s">
        <v>1301</v>
      </c>
      <c r="E1177" s="23" t="s">
        <v>1604</v>
      </c>
      <c r="F1177" s="24">
        <v>1</v>
      </c>
      <c r="G1177" s="24">
        <v>0</v>
      </c>
      <c r="H1177" s="24">
        <f t="shared" si="264"/>
        <v>0</v>
      </c>
      <c r="I1177" s="24">
        <f t="shared" si="265"/>
        <v>0</v>
      </c>
      <c r="J1177" s="24">
        <f t="shared" si="266"/>
        <v>0</v>
      </c>
      <c r="K1177" s="24">
        <v>1.933E-2</v>
      </c>
      <c r="L1177" s="24">
        <f t="shared" si="267"/>
        <v>1.933E-2</v>
      </c>
      <c r="M1177" s="25" t="s">
        <v>7</v>
      </c>
      <c r="N1177" s="24">
        <f t="shared" si="268"/>
        <v>0</v>
      </c>
      <c r="Y1177" s="24">
        <f t="shared" si="269"/>
        <v>0</v>
      </c>
      <c r="Z1177" s="24">
        <f t="shared" si="270"/>
        <v>0</v>
      </c>
      <c r="AA1177" s="24">
        <f t="shared" si="271"/>
        <v>0</v>
      </c>
      <c r="AC1177" s="26">
        <v>21</v>
      </c>
      <c r="AD1177" s="26">
        <f t="shared" si="272"/>
        <v>0</v>
      </c>
      <c r="AE1177" s="26">
        <f t="shared" si="273"/>
        <v>0</v>
      </c>
      <c r="AL1177" s="26">
        <f t="shared" si="274"/>
        <v>0</v>
      </c>
      <c r="AM1177" s="26">
        <f t="shared" si="275"/>
        <v>0</v>
      </c>
      <c r="AN1177" s="27" t="s">
        <v>1649</v>
      </c>
      <c r="AO1177" s="27" t="s">
        <v>1659</v>
      </c>
      <c r="AP1177" s="15" t="s">
        <v>1667</v>
      </c>
    </row>
    <row r="1178" spans="1:42" x14ac:dyDescent="0.2">
      <c r="A1178" s="23" t="s">
        <v>594</v>
      </c>
      <c r="B1178" s="23" t="s">
        <v>1111</v>
      </c>
      <c r="C1178" s="23" t="s">
        <v>1185</v>
      </c>
      <c r="D1178" s="23" t="s">
        <v>1302</v>
      </c>
      <c r="E1178" s="23" t="s">
        <v>1604</v>
      </c>
      <c r="F1178" s="24">
        <v>1</v>
      </c>
      <c r="G1178" s="24">
        <v>0</v>
      </c>
      <c r="H1178" s="24">
        <f t="shared" si="264"/>
        <v>0</v>
      </c>
      <c r="I1178" s="24">
        <f t="shared" si="265"/>
        <v>0</v>
      </c>
      <c r="J1178" s="24">
        <f t="shared" si="266"/>
        <v>0</v>
      </c>
      <c r="K1178" s="24">
        <v>1.56E-3</v>
      </c>
      <c r="L1178" s="24">
        <f t="shared" si="267"/>
        <v>1.56E-3</v>
      </c>
      <c r="M1178" s="25" t="s">
        <v>7</v>
      </c>
      <c r="N1178" s="24">
        <f t="shared" si="268"/>
        <v>0</v>
      </c>
      <c r="Y1178" s="24">
        <f t="shared" si="269"/>
        <v>0</v>
      </c>
      <c r="Z1178" s="24">
        <f t="shared" si="270"/>
        <v>0</v>
      </c>
      <c r="AA1178" s="24">
        <f t="shared" si="271"/>
        <v>0</v>
      </c>
      <c r="AC1178" s="26">
        <v>21</v>
      </c>
      <c r="AD1178" s="26">
        <f t="shared" si="272"/>
        <v>0</v>
      </c>
      <c r="AE1178" s="26">
        <f t="shared" si="273"/>
        <v>0</v>
      </c>
      <c r="AL1178" s="26">
        <f t="shared" si="274"/>
        <v>0</v>
      </c>
      <c r="AM1178" s="26">
        <f t="shared" si="275"/>
        <v>0</v>
      </c>
      <c r="AN1178" s="27" t="s">
        <v>1649</v>
      </c>
      <c r="AO1178" s="27" t="s">
        <v>1659</v>
      </c>
      <c r="AP1178" s="15" t="s">
        <v>1667</v>
      </c>
    </row>
    <row r="1179" spans="1:42" x14ac:dyDescent="0.2">
      <c r="A1179" s="23" t="s">
        <v>595</v>
      </c>
      <c r="B1179" s="23" t="s">
        <v>1111</v>
      </c>
      <c r="C1179" s="23" t="s">
        <v>1186</v>
      </c>
      <c r="D1179" s="23" t="s">
        <v>1303</v>
      </c>
      <c r="E1179" s="23" t="s">
        <v>1604</v>
      </c>
      <c r="F1179" s="24">
        <v>1</v>
      </c>
      <c r="G1179" s="24">
        <v>0</v>
      </c>
      <c r="H1179" s="24">
        <f t="shared" si="264"/>
        <v>0</v>
      </c>
      <c r="I1179" s="24">
        <f t="shared" si="265"/>
        <v>0</v>
      </c>
      <c r="J1179" s="24">
        <f t="shared" si="266"/>
        <v>0</v>
      </c>
      <c r="K1179" s="24">
        <v>1.9460000000000002E-2</v>
      </c>
      <c r="L1179" s="24">
        <f t="shared" si="267"/>
        <v>1.9460000000000002E-2</v>
      </c>
      <c r="M1179" s="25" t="s">
        <v>7</v>
      </c>
      <c r="N1179" s="24">
        <f t="shared" si="268"/>
        <v>0</v>
      </c>
      <c r="Y1179" s="24">
        <f t="shared" si="269"/>
        <v>0</v>
      </c>
      <c r="Z1179" s="24">
        <f t="shared" si="270"/>
        <v>0</v>
      </c>
      <c r="AA1179" s="24">
        <f t="shared" si="271"/>
        <v>0</v>
      </c>
      <c r="AC1179" s="26">
        <v>21</v>
      </c>
      <c r="AD1179" s="26">
        <f t="shared" si="272"/>
        <v>0</v>
      </c>
      <c r="AE1179" s="26">
        <f t="shared" si="273"/>
        <v>0</v>
      </c>
      <c r="AL1179" s="26">
        <f t="shared" si="274"/>
        <v>0</v>
      </c>
      <c r="AM1179" s="26">
        <f t="shared" si="275"/>
        <v>0</v>
      </c>
      <c r="AN1179" s="27" t="s">
        <v>1649</v>
      </c>
      <c r="AO1179" s="27" t="s">
        <v>1659</v>
      </c>
      <c r="AP1179" s="15" t="s">
        <v>1667</v>
      </c>
    </row>
    <row r="1180" spans="1:42" x14ac:dyDescent="0.2">
      <c r="A1180" s="23" t="s">
        <v>596</v>
      </c>
      <c r="B1180" s="23" t="s">
        <v>1111</v>
      </c>
      <c r="C1180" s="23" t="s">
        <v>1187</v>
      </c>
      <c r="D1180" s="23" t="s">
        <v>1304</v>
      </c>
      <c r="E1180" s="23" t="s">
        <v>1600</v>
      </c>
      <c r="F1180" s="24">
        <v>14.5</v>
      </c>
      <c r="G1180" s="24">
        <v>0</v>
      </c>
      <c r="H1180" s="24">
        <f t="shared" si="264"/>
        <v>0</v>
      </c>
      <c r="I1180" s="24">
        <f t="shared" si="265"/>
        <v>0</v>
      </c>
      <c r="J1180" s="24">
        <f t="shared" si="266"/>
        <v>0</v>
      </c>
      <c r="K1180" s="24">
        <v>6.8000000000000005E-2</v>
      </c>
      <c r="L1180" s="24">
        <f t="shared" si="267"/>
        <v>0.9860000000000001</v>
      </c>
      <c r="M1180" s="25" t="s">
        <v>7</v>
      </c>
      <c r="N1180" s="24">
        <f t="shared" si="268"/>
        <v>0</v>
      </c>
      <c r="Y1180" s="24">
        <f t="shared" si="269"/>
        <v>0</v>
      </c>
      <c r="Z1180" s="24">
        <f t="shared" si="270"/>
        <v>0</v>
      </c>
      <c r="AA1180" s="24">
        <f t="shared" si="271"/>
        <v>0</v>
      </c>
      <c r="AC1180" s="26">
        <v>21</v>
      </c>
      <c r="AD1180" s="26">
        <f t="shared" si="272"/>
        <v>0</v>
      </c>
      <c r="AE1180" s="26">
        <f t="shared" si="273"/>
        <v>0</v>
      </c>
      <c r="AL1180" s="26">
        <f t="shared" si="274"/>
        <v>0</v>
      </c>
      <c r="AM1180" s="26">
        <f t="shared" si="275"/>
        <v>0</v>
      </c>
      <c r="AN1180" s="27" t="s">
        <v>1649</v>
      </c>
      <c r="AO1180" s="27" t="s">
        <v>1659</v>
      </c>
      <c r="AP1180" s="15" t="s">
        <v>1667</v>
      </c>
    </row>
    <row r="1181" spans="1:42" x14ac:dyDescent="0.2">
      <c r="A1181" s="20"/>
      <c r="B1181" s="21" t="s">
        <v>1111</v>
      </c>
      <c r="C1181" s="21" t="s">
        <v>1188</v>
      </c>
      <c r="D1181" s="42" t="s">
        <v>1305</v>
      </c>
      <c r="E1181" s="43"/>
      <c r="F1181" s="43"/>
      <c r="G1181" s="43"/>
      <c r="H1181" s="22">
        <f>SUM(H1182:H1182)</f>
        <v>0</v>
      </c>
      <c r="I1181" s="22">
        <f>SUM(I1182:I1182)</f>
        <v>0</v>
      </c>
      <c r="J1181" s="22">
        <f>H1181+I1181</f>
        <v>0</v>
      </c>
      <c r="K1181" s="15"/>
      <c r="L1181" s="22">
        <f>SUM(L1182:L1182)</f>
        <v>0</v>
      </c>
      <c r="O1181" s="22">
        <f>IF(P1181="PR",J1181,SUM(N1182:N1182))</f>
        <v>0</v>
      </c>
      <c r="P1181" s="15" t="s">
        <v>1628</v>
      </c>
      <c r="Q1181" s="22">
        <f>IF(P1181="HS",H1181,0)</f>
        <v>0</v>
      </c>
      <c r="R1181" s="22">
        <f>IF(P1181="HS",I1181-O1181,0)</f>
        <v>0</v>
      </c>
      <c r="S1181" s="22">
        <f>IF(P1181="PS",H1181,0)</f>
        <v>0</v>
      </c>
      <c r="T1181" s="22">
        <f>IF(P1181="PS",I1181-O1181,0)</f>
        <v>0</v>
      </c>
      <c r="U1181" s="22">
        <f>IF(P1181="MP",H1181,0)</f>
        <v>0</v>
      </c>
      <c r="V1181" s="22">
        <f>IF(P1181="MP",I1181-O1181,0)</f>
        <v>0</v>
      </c>
      <c r="W1181" s="22">
        <f>IF(P1181="OM",H1181,0)</f>
        <v>0</v>
      </c>
      <c r="X1181" s="15" t="s">
        <v>1111</v>
      </c>
      <c r="AH1181" s="22">
        <f>SUM(Y1182:Y1182)</f>
        <v>0</v>
      </c>
      <c r="AI1181" s="22">
        <f>SUM(Z1182:Z1182)</f>
        <v>0</v>
      </c>
      <c r="AJ1181" s="22">
        <f>SUM(AA1182:AA1182)</f>
        <v>0</v>
      </c>
    </row>
    <row r="1182" spans="1:42" x14ac:dyDescent="0.2">
      <c r="A1182" s="23" t="s">
        <v>597</v>
      </c>
      <c r="B1182" s="23" t="s">
        <v>1111</v>
      </c>
      <c r="C1182" s="23" t="s">
        <v>1189</v>
      </c>
      <c r="D1182" s="23" t="s">
        <v>1306</v>
      </c>
      <c r="E1182" s="23" t="s">
        <v>1602</v>
      </c>
      <c r="F1182" s="24">
        <v>0.59</v>
      </c>
      <c r="G1182" s="24">
        <v>0</v>
      </c>
      <c r="H1182" s="24">
        <f>ROUND(F1182*AD1182,2)</f>
        <v>0</v>
      </c>
      <c r="I1182" s="24">
        <f>J1182-H1182</f>
        <v>0</v>
      </c>
      <c r="J1182" s="24">
        <f>ROUND(F1182*G1182,2)</f>
        <v>0</v>
      </c>
      <c r="K1182" s="24">
        <v>0</v>
      </c>
      <c r="L1182" s="24">
        <f>F1182*K1182</f>
        <v>0</v>
      </c>
      <c r="M1182" s="25" t="s">
        <v>10</v>
      </c>
      <c r="N1182" s="24">
        <f>IF(M1182="5",I1182,0)</f>
        <v>0</v>
      </c>
      <c r="Y1182" s="24">
        <f>IF(AC1182=0,J1182,0)</f>
        <v>0</v>
      </c>
      <c r="Z1182" s="24">
        <f>IF(AC1182=15,J1182,0)</f>
        <v>0</v>
      </c>
      <c r="AA1182" s="24">
        <f>IF(AC1182=21,J1182,0)</f>
        <v>0</v>
      </c>
      <c r="AC1182" s="26">
        <v>21</v>
      </c>
      <c r="AD1182" s="26">
        <f>G1182*0</f>
        <v>0</v>
      </c>
      <c r="AE1182" s="26">
        <f>G1182*(1-0)</f>
        <v>0</v>
      </c>
      <c r="AL1182" s="26">
        <f>F1182*AD1182</f>
        <v>0</v>
      </c>
      <c r="AM1182" s="26">
        <f>F1182*AE1182</f>
        <v>0</v>
      </c>
      <c r="AN1182" s="27" t="s">
        <v>1650</v>
      </c>
      <c r="AO1182" s="27" t="s">
        <v>1659</v>
      </c>
      <c r="AP1182" s="15" t="s">
        <v>1667</v>
      </c>
    </row>
    <row r="1183" spans="1:42" x14ac:dyDescent="0.2">
      <c r="D1183" s="28" t="s">
        <v>1361</v>
      </c>
      <c r="F1183" s="29">
        <v>0.59</v>
      </c>
    </row>
    <row r="1184" spans="1:42" x14ac:dyDescent="0.2">
      <c r="A1184" s="20"/>
      <c r="B1184" s="21" t="s">
        <v>1111</v>
      </c>
      <c r="C1184" s="21" t="s">
        <v>1190</v>
      </c>
      <c r="D1184" s="42" t="s">
        <v>1308</v>
      </c>
      <c r="E1184" s="43"/>
      <c r="F1184" s="43"/>
      <c r="G1184" s="43"/>
      <c r="H1184" s="22">
        <f>SUM(H1185:H1185)</f>
        <v>0</v>
      </c>
      <c r="I1184" s="22">
        <f>SUM(I1185:I1185)</f>
        <v>0</v>
      </c>
      <c r="J1184" s="22">
        <f>H1184+I1184</f>
        <v>0</v>
      </c>
      <c r="K1184" s="15"/>
      <c r="L1184" s="22">
        <f>SUM(L1185:L1185)</f>
        <v>0</v>
      </c>
      <c r="O1184" s="22">
        <f>IF(P1184="PR",J1184,SUM(N1185:N1185))</f>
        <v>0</v>
      </c>
      <c r="P1184" s="15" t="s">
        <v>1629</v>
      </c>
      <c r="Q1184" s="22">
        <f>IF(P1184="HS",H1184,0)</f>
        <v>0</v>
      </c>
      <c r="R1184" s="22">
        <f>IF(P1184="HS",I1184-O1184,0)</f>
        <v>0</v>
      </c>
      <c r="S1184" s="22">
        <f>IF(P1184="PS",H1184,0)</f>
        <v>0</v>
      </c>
      <c r="T1184" s="22">
        <f>IF(P1184="PS",I1184-O1184,0)</f>
        <v>0</v>
      </c>
      <c r="U1184" s="22">
        <f>IF(P1184="MP",H1184,0)</f>
        <v>0</v>
      </c>
      <c r="V1184" s="22">
        <f>IF(P1184="MP",I1184-O1184,0)</f>
        <v>0</v>
      </c>
      <c r="W1184" s="22">
        <f>IF(P1184="OM",H1184,0)</f>
        <v>0</v>
      </c>
      <c r="X1184" s="15" t="s">
        <v>1111</v>
      </c>
      <c r="AH1184" s="22">
        <f>SUM(Y1185:Y1185)</f>
        <v>0</v>
      </c>
      <c r="AI1184" s="22">
        <f>SUM(Z1185:Z1185)</f>
        <v>0</v>
      </c>
      <c r="AJ1184" s="22">
        <f>SUM(AA1185:AA1185)</f>
        <v>0</v>
      </c>
    </row>
    <row r="1185" spans="1:42" x14ac:dyDescent="0.2">
      <c r="A1185" s="23" t="s">
        <v>598</v>
      </c>
      <c r="B1185" s="23" t="s">
        <v>1111</v>
      </c>
      <c r="C1185" s="23"/>
      <c r="D1185" s="23" t="s">
        <v>1308</v>
      </c>
      <c r="E1185" s="23"/>
      <c r="F1185" s="24">
        <v>1</v>
      </c>
      <c r="G1185" s="24">
        <v>0</v>
      </c>
      <c r="H1185" s="24">
        <f>ROUND(F1185*AD1185,2)</f>
        <v>0</v>
      </c>
      <c r="I1185" s="24">
        <f>J1185-H1185</f>
        <v>0</v>
      </c>
      <c r="J1185" s="24">
        <f>ROUND(F1185*G1185,2)</f>
        <v>0</v>
      </c>
      <c r="K1185" s="24">
        <v>0</v>
      </c>
      <c r="L1185" s="24">
        <f>F1185*K1185</f>
        <v>0</v>
      </c>
      <c r="M1185" s="25" t="s">
        <v>8</v>
      </c>
      <c r="N1185" s="24">
        <f>IF(M1185="5",I1185,0)</f>
        <v>0</v>
      </c>
      <c r="Y1185" s="24">
        <f>IF(AC1185=0,J1185,0)</f>
        <v>0</v>
      </c>
      <c r="Z1185" s="24">
        <f>IF(AC1185=15,J1185,0)</f>
        <v>0</v>
      </c>
      <c r="AA1185" s="24">
        <f>IF(AC1185=21,J1185,0)</f>
        <v>0</v>
      </c>
      <c r="AC1185" s="26">
        <v>21</v>
      </c>
      <c r="AD1185" s="26">
        <f>G1185*0</f>
        <v>0</v>
      </c>
      <c r="AE1185" s="26">
        <f>G1185*(1-0)</f>
        <v>0</v>
      </c>
      <c r="AL1185" s="26">
        <f>F1185*AD1185</f>
        <v>0</v>
      </c>
      <c r="AM1185" s="26">
        <f>F1185*AE1185</f>
        <v>0</v>
      </c>
      <c r="AN1185" s="27" t="s">
        <v>1651</v>
      </c>
      <c r="AO1185" s="27" t="s">
        <v>1659</v>
      </c>
      <c r="AP1185" s="15" t="s">
        <v>1667</v>
      </c>
    </row>
    <row r="1186" spans="1:42" x14ac:dyDescent="0.2">
      <c r="A1186" s="20"/>
      <c r="B1186" s="21" t="s">
        <v>1111</v>
      </c>
      <c r="C1186" s="21" t="s">
        <v>1191</v>
      </c>
      <c r="D1186" s="42" t="s">
        <v>1309</v>
      </c>
      <c r="E1186" s="43"/>
      <c r="F1186" s="43"/>
      <c r="G1186" s="43"/>
      <c r="H1186" s="22">
        <f>SUM(H1187:H1192)</f>
        <v>0</v>
      </c>
      <c r="I1186" s="22">
        <f>SUM(I1187:I1192)</f>
        <v>0</v>
      </c>
      <c r="J1186" s="22">
        <f>H1186+I1186</f>
        <v>0</v>
      </c>
      <c r="K1186" s="15"/>
      <c r="L1186" s="22">
        <f>SUM(L1187:L1192)</f>
        <v>0</v>
      </c>
      <c r="O1186" s="22">
        <f>IF(P1186="PR",J1186,SUM(N1187:N1192))</f>
        <v>0</v>
      </c>
      <c r="P1186" s="15" t="s">
        <v>1628</v>
      </c>
      <c r="Q1186" s="22">
        <f>IF(P1186="HS",H1186,0)</f>
        <v>0</v>
      </c>
      <c r="R1186" s="22">
        <f>IF(P1186="HS",I1186-O1186,0)</f>
        <v>0</v>
      </c>
      <c r="S1186" s="22">
        <f>IF(P1186="PS",H1186,0)</f>
        <v>0</v>
      </c>
      <c r="T1186" s="22">
        <f>IF(P1186="PS",I1186-O1186,0)</f>
        <v>0</v>
      </c>
      <c r="U1186" s="22">
        <f>IF(P1186="MP",H1186,0)</f>
        <v>0</v>
      </c>
      <c r="V1186" s="22">
        <f>IF(P1186="MP",I1186-O1186,0)</f>
        <v>0</v>
      </c>
      <c r="W1186" s="22">
        <f>IF(P1186="OM",H1186,0)</f>
        <v>0</v>
      </c>
      <c r="X1186" s="15" t="s">
        <v>1111</v>
      </c>
      <c r="AH1186" s="22">
        <f>SUM(Y1187:Y1192)</f>
        <v>0</v>
      </c>
      <c r="AI1186" s="22">
        <f>SUM(Z1187:Z1192)</f>
        <v>0</v>
      </c>
      <c r="AJ1186" s="22">
        <f>SUM(AA1187:AA1192)</f>
        <v>0</v>
      </c>
    </row>
    <row r="1187" spans="1:42" x14ac:dyDescent="0.2">
      <c r="A1187" s="23" t="s">
        <v>599</v>
      </c>
      <c r="B1187" s="23" t="s">
        <v>1111</v>
      </c>
      <c r="C1187" s="23" t="s">
        <v>1192</v>
      </c>
      <c r="D1187" s="23" t="s">
        <v>1310</v>
      </c>
      <c r="E1187" s="23" t="s">
        <v>1602</v>
      </c>
      <c r="F1187" s="24">
        <v>1.1399999999999999</v>
      </c>
      <c r="G1187" s="24">
        <v>0</v>
      </c>
      <c r="H1187" s="24">
        <f t="shared" ref="H1187:H1192" si="276">ROUND(F1187*AD1187,2)</f>
        <v>0</v>
      </c>
      <c r="I1187" s="24">
        <f t="shared" ref="I1187:I1192" si="277">J1187-H1187</f>
        <v>0</v>
      </c>
      <c r="J1187" s="24">
        <f t="shared" ref="J1187:J1192" si="278">ROUND(F1187*G1187,2)</f>
        <v>0</v>
      </c>
      <c r="K1187" s="24">
        <v>0</v>
      </c>
      <c r="L1187" s="24">
        <f t="shared" ref="L1187:L1192" si="279">F1187*K1187</f>
        <v>0</v>
      </c>
      <c r="M1187" s="25" t="s">
        <v>10</v>
      </c>
      <c r="N1187" s="24">
        <f t="shared" ref="N1187:N1192" si="280">IF(M1187="5",I1187,0)</f>
        <v>0</v>
      </c>
      <c r="Y1187" s="24">
        <f t="shared" ref="Y1187:Y1192" si="281">IF(AC1187=0,J1187,0)</f>
        <v>0</v>
      </c>
      <c r="Z1187" s="24">
        <f t="shared" ref="Z1187:Z1192" si="282">IF(AC1187=15,J1187,0)</f>
        <v>0</v>
      </c>
      <c r="AA1187" s="24">
        <f t="shared" ref="AA1187:AA1192" si="283">IF(AC1187=21,J1187,0)</f>
        <v>0</v>
      </c>
      <c r="AC1187" s="26">
        <v>21</v>
      </c>
      <c r="AD1187" s="26">
        <f t="shared" ref="AD1187:AD1192" si="284">G1187*0</f>
        <v>0</v>
      </c>
      <c r="AE1187" s="26">
        <f t="shared" ref="AE1187:AE1192" si="285">G1187*(1-0)</f>
        <v>0</v>
      </c>
      <c r="AL1187" s="26">
        <f t="shared" ref="AL1187:AL1192" si="286">F1187*AD1187</f>
        <v>0</v>
      </c>
      <c r="AM1187" s="26">
        <f t="shared" ref="AM1187:AM1192" si="287">F1187*AE1187</f>
        <v>0</v>
      </c>
      <c r="AN1187" s="27" t="s">
        <v>1652</v>
      </c>
      <c r="AO1187" s="27" t="s">
        <v>1659</v>
      </c>
      <c r="AP1187" s="15" t="s">
        <v>1667</v>
      </c>
    </row>
    <row r="1188" spans="1:42" x14ac:dyDescent="0.2">
      <c r="A1188" s="23" t="s">
        <v>600</v>
      </c>
      <c r="B1188" s="23" t="s">
        <v>1111</v>
      </c>
      <c r="C1188" s="23" t="s">
        <v>1193</v>
      </c>
      <c r="D1188" s="23" t="s">
        <v>1311</v>
      </c>
      <c r="E1188" s="23" t="s">
        <v>1602</v>
      </c>
      <c r="F1188" s="24">
        <v>1.1399999999999999</v>
      </c>
      <c r="G1188" s="24">
        <v>0</v>
      </c>
      <c r="H1188" s="24">
        <f t="shared" si="276"/>
        <v>0</v>
      </c>
      <c r="I1188" s="24">
        <f t="shared" si="277"/>
        <v>0</v>
      </c>
      <c r="J1188" s="24">
        <f t="shared" si="278"/>
        <v>0</v>
      </c>
      <c r="K1188" s="24">
        <v>0</v>
      </c>
      <c r="L1188" s="24">
        <f t="shared" si="279"/>
        <v>0</v>
      </c>
      <c r="M1188" s="25" t="s">
        <v>10</v>
      </c>
      <c r="N1188" s="24">
        <f t="shared" si="280"/>
        <v>0</v>
      </c>
      <c r="Y1188" s="24">
        <f t="shared" si="281"/>
        <v>0</v>
      </c>
      <c r="Z1188" s="24">
        <f t="shared" si="282"/>
        <v>0</v>
      </c>
      <c r="AA1188" s="24">
        <f t="shared" si="283"/>
        <v>0</v>
      </c>
      <c r="AC1188" s="26">
        <v>21</v>
      </c>
      <c r="AD1188" s="26">
        <f t="shared" si="284"/>
        <v>0</v>
      </c>
      <c r="AE1188" s="26">
        <f t="shared" si="285"/>
        <v>0</v>
      </c>
      <c r="AL1188" s="26">
        <f t="shared" si="286"/>
        <v>0</v>
      </c>
      <c r="AM1188" s="26">
        <f t="shared" si="287"/>
        <v>0</v>
      </c>
      <c r="AN1188" s="27" t="s">
        <v>1652</v>
      </c>
      <c r="AO1188" s="27" t="s">
        <v>1659</v>
      </c>
      <c r="AP1188" s="15" t="s">
        <v>1667</v>
      </c>
    </row>
    <row r="1189" spans="1:42" x14ac:dyDescent="0.2">
      <c r="A1189" s="23" t="s">
        <v>601</v>
      </c>
      <c r="B1189" s="23" t="s">
        <v>1111</v>
      </c>
      <c r="C1189" s="23" t="s">
        <v>1194</v>
      </c>
      <c r="D1189" s="23" t="s">
        <v>1312</v>
      </c>
      <c r="E1189" s="23" t="s">
        <v>1602</v>
      </c>
      <c r="F1189" s="24">
        <v>1.1399999999999999</v>
      </c>
      <c r="G1189" s="24">
        <v>0</v>
      </c>
      <c r="H1189" s="24">
        <f t="shared" si="276"/>
        <v>0</v>
      </c>
      <c r="I1189" s="24">
        <f t="shared" si="277"/>
        <v>0</v>
      </c>
      <c r="J1189" s="24">
        <f t="shared" si="278"/>
        <v>0</v>
      </c>
      <c r="K1189" s="24">
        <v>0</v>
      </c>
      <c r="L1189" s="24">
        <f t="shared" si="279"/>
        <v>0</v>
      </c>
      <c r="M1189" s="25" t="s">
        <v>10</v>
      </c>
      <c r="N1189" s="24">
        <f t="shared" si="280"/>
        <v>0</v>
      </c>
      <c r="Y1189" s="24">
        <f t="shared" si="281"/>
        <v>0</v>
      </c>
      <c r="Z1189" s="24">
        <f t="shared" si="282"/>
        <v>0</v>
      </c>
      <c r="AA1189" s="24">
        <f t="shared" si="283"/>
        <v>0</v>
      </c>
      <c r="AC1189" s="26">
        <v>21</v>
      </c>
      <c r="AD1189" s="26">
        <f t="shared" si="284"/>
        <v>0</v>
      </c>
      <c r="AE1189" s="26">
        <f t="shared" si="285"/>
        <v>0</v>
      </c>
      <c r="AL1189" s="26">
        <f t="shared" si="286"/>
        <v>0</v>
      </c>
      <c r="AM1189" s="26">
        <f t="shared" si="287"/>
        <v>0</v>
      </c>
      <c r="AN1189" s="27" t="s">
        <v>1652</v>
      </c>
      <c r="AO1189" s="27" t="s">
        <v>1659</v>
      </c>
      <c r="AP1189" s="15" t="s">
        <v>1667</v>
      </c>
    </row>
    <row r="1190" spans="1:42" x14ac:dyDescent="0.2">
      <c r="A1190" s="23" t="s">
        <v>602</v>
      </c>
      <c r="B1190" s="23" t="s">
        <v>1111</v>
      </c>
      <c r="C1190" s="23" t="s">
        <v>1195</v>
      </c>
      <c r="D1190" s="23" t="s">
        <v>1313</v>
      </c>
      <c r="E1190" s="23" t="s">
        <v>1602</v>
      </c>
      <c r="F1190" s="24">
        <v>1.1399999999999999</v>
      </c>
      <c r="G1190" s="24">
        <v>0</v>
      </c>
      <c r="H1190" s="24">
        <f t="shared" si="276"/>
        <v>0</v>
      </c>
      <c r="I1190" s="24">
        <f t="shared" si="277"/>
        <v>0</v>
      </c>
      <c r="J1190" s="24">
        <f t="shared" si="278"/>
        <v>0</v>
      </c>
      <c r="K1190" s="24">
        <v>0</v>
      </c>
      <c r="L1190" s="24">
        <f t="shared" si="279"/>
        <v>0</v>
      </c>
      <c r="M1190" s="25" t="s">
        <v>10</v>
      </c>
      <c r="N1190" s="24">
        <f t="shared" si="280"/>
        <v>0</v>
      </c>
      <c r="Y1190" s="24">
        <f t="shared" si="281"/>
        <v>0</v>
      </c>
      <c r="Z1190" s="24">
        <f t="shared" si="282"/>
        <v>0</v>
      </c>
      <c r="AA1190" s="24">
        <f t="shared" si="283"/>
        <v>0</v>
      </c>
      <c r="AC1190" s="26">
        <v>21</v>
      </c>
      <c r="AD1190" s="26">
        <f t="shared" si="284"/>
        <v>0</v>
      </c>
      <c r="AE1190" s="26">
        <f t="shared" si="285"/>
        <v>0</v>
      </c>
      <c r="AL1190" s="26">
        <f t="shared" si="286"/>
        <v>0</v>
      </c>
      <c r="AM1190" s="26">
        <f t="shared" si="287"/>
        <v>0</v>
      </c>
      <c r="AN1190" s="27" t="s">
        <v>1652</v>
      </c>
      <c r="AO1190" s="27" t="s">
        <v>1659</v>
      </c>
      <c r="AP1190" s="15" t="s">
        <v>1667</v>
      </c>
    </row>
    <row r="1191" spans="1:42" x14ac:dyDescent="0.2">
      <c r="A1191" s="23" t="s">
        <v>603</v>
      </c>
      <c r="B1191" s="23" t="s">
        <v>1111</v>
      </c>
      <c r="C1191" s="23" t="s">
        <v>1196</v>
      </c>
      <c r="D1191" s="23" t="s">
        <v>1314</v>
      </c>
      <c r="E1191" s="23" t="s">
        <v>1602</v>
      </c>
      <c r="F1191" s="24">
        <v>1.1399999999999999</v>
      </c>
      <c r="G1191" s="24">
        <v>0</v>
      </c>
      <c r="H1191" s="24">
        <f t="shared" si="276"/>
        <v>0</v>
      </c>
      <c r="I1191" s="24">
        <f t="shared" si="277"/>
        <v>0</v>
      </c>
      <c r="J1191" s="24">
        <f t="shared" si="278"/>
        <v>0</v>
      </c>
      <c r="K1191" s="24">
        <v>0</v>
      </c>
      <c r="L1191" s="24">
        <f t="shared" si="279"/>
        <v>0</v>
      </c>
      <c r="M1191" s="25" t="s">
        <v>10</v>
      </c>
      <c r="N1191" s="24">
        <f t="shared" si="280"/>
        <v>0</v>
      </c>
      <c r="Y1191" s="24">
        <f t="shared" si="281"/>
        <v>0</v>
      </c>
      <c r="Z1191" s="24">
        <f t="shared" si="282"/>
        <v>0</v>
      </c>
      <c r="AA1191" s="24">
        <f t="shared" si="283"/>
        <v>0</v>
      </c>
      <c r="AC1191" s="26">
        <v>21</v>
      </c>
      <c r="AD1191" s="26">
        <f t="shared" si="284"/>
        <v>0</v>
      </c>
      <c r="AE1191" s="26">
        <f t="shared" si="285"/>
        <v>0</v>
      </c>
      <c r="AL1191" s="26">
        <f t="shared" si="286"/>
        <v>0</v>
      </c>
      <c r="AM1191" s="26">
        <f t="shared" si="287"/>
        <v>0</v>
      </c>
      <c r="AN1191" s="27" t="s">
        <v>1652</v>
      </c>
      <c r="AO1191" s="27" t="s">
        <v>1659</v>
      </c>
      <c r="AP1191" s="15" t="s">
        <v>1667</v>
      </c>
    </row>
    <row r="1192" spans="1:42" x14ac:dyDescent="0.2">
      <c r="A1192" s="23" t="s">
        <v>604</v>
      </c>
      <c r="B1192" s="23" t="s">
        <v>1111</v>
      </c>
      <c r="C1192" s="23" t="s">
        <v>1197</v>
      </c>
      <c r="D1192" s="23" t="s">
        <v>1315</v>
      </c>
      <c r="E1192" s="23" t="s">
        <v>1602</v>
      </c>
      <c r="F1192" s="24">
        <v>1.1399999999999999</v>
      </c>
      <c r="G1192" s="24">
        <v>0</v>
      </c>
      <c r="H1192" s="24">
        <f t="shared" si="276"/>
        <v>0</v>
      </c>
      <c r="I1192" s="24">
        <f t="shared" si="277"/>
        <v>0</v>
      </c>
      <c r="J1192" s="24">
        <f t="shared" si="278"/>
        <v>0</v>
      </c>
      <c r="K1192" s="24">
        <v>0</v>
      </c>
      <c r="L1192" s="24">
        <f t="shared" si="279"/>
        <v>0</v>
      </c>
      <c r="M1192" s="25" t="s">
        <v>10</v>
      </c>
      <c r="N1192" s="24">
        <f t="shared" si="280"/>
        <v>0</v>
      </c>
      <c r="Y1192" s="24">
        <f t="shared" si="281"/>
        <v>0</v>
      </c>
      <c r="Z1192" s="24">
        <f t="shared" si="282"/>
        <v>0</v>
      </c>
      <c r="AA1192" s="24">
        <f t="shared" si="283"/>
        <v>0</v>
      </c>
      <c r="AC1192" s="26">
        <v>21</v>
      </c>
      <c r="AD1192" s="26">
        <f t="shared" si="284"/>
        <v>0</v>
      </c>
      <c r="AE1192" s="26">
        <f t="shared" si="285"/>
        <v>0</v>
      </c>
      <c r="AL1192" s="26">
        <f t="shared" si="286"/>
        <v>0</v>
      </c>
      <c r="AM1192" s="26">
        <f t="shared" si="287"/>
        <v>0</v>
      </c>
      <c r="AN1192" s="27" t="s">
        <v>1652</v>
      </c>
      <c r="AO1192" s="27" t="s">
        <v>1659</v>
      </c>
      <c r="AP1192" s="15" t="s">
        <v>1667</v>
      </c>
    </row>
    <row r="1193" spans="1:42" x14ac:dyDescent="0.2">
      <c r="A1193" s="20"/>
      <c r="B1193" s="21" t="s">
        <v>1112</v>
      </c>
      <c r="C1193" s="21"/>
      <c r="D1193" s="42" t="s">
        <v>1487</v>
      </c>
      <c r="E1193" s="43"/>
      <c r="F1193" s="43"/>
      <c r="G1193" s="43"/>
      <c r="H1193" s="22">
        <f>H1194+H1199+H1202+H1207+H1214+H1217+H1236+H1245+H1269+H1274+H1285+H1293+H1301+H1304+H1306</f>
        <v>0</v>
      </c>
      <c r="I1193" s="22">
        <f>I1194+I1199+I1202+I1207+I1214+I1217+I1236+I1245+I1269+I1274+I1285+I1293+I1301+I1304+I1306</f>
        <v>0</v>
      </c>
      <c r="J1193" s="22">
        <f>H1193+I1193</f>
        <v>0</v>
      </c>
      <c r="K1193" s="15"/>
      <c r="L1193" s="22">
        <f>L1194+L1199+L1202+L1207+L1214+L1217+L1236+L1245+L1269+L1274+L1285+L1293+L1301+L1304+L1306</f>
        <v>2.8069879000000002</v>
      </c>
    </row>
    <row r="1194" spans="1:42" x14ac:dyDescent="0.2">
      <c r="A1194" s="20"/>
      <c r="B1194" s="21" t="s">
        <v>1112</v>
      </c>
      <c r="C1194" s="21" t="s">
        <v>38</v>
      </c>
      <c r="D1194" s="42" t="s">
        <v>1218</v>
      </c>
      <c r="E1194" s="43"/>
      <c r="F1194" s="43"/>
      <c r="G1194" s="43"/>
      <c r="H1194" s="22">
        <f>SUM(H1195:H1197)</f>
        <v>0</v>
      </c>
      <c r="I1194" s="22">
        <f>SUM(I1195:I1197)</f>
        <v>0</v>
      </c>
      <c r="J1194" s="22">
        <f>H1194+I1194</f>
        <v>0</v>
      </c>
      <c r="K1194" s="15"/>
      <c r="L1194" s="22">
        <f>SUM(L1195:L1197)</f>
        <v>0.64776999999999996</v>
      </c>
      <c r="O1194" s="22">
        <f>IF(P1194="PR",J1194,SUM(N1195:N1197))</f>
        <v>0</v>
      </c>
      <c r="P1194" s="15" t="s">
        <v>1626</v>
      </c>
      <c r="Q1194" s="22">
        <f>IF(P1194="HS",H1194,0)</f>
        <v>0</v>
      </c>
      <c r="R1194" s="22">
        <f>IF(P1194="HS",I1194-O1194,0)</f>
        <v>0</v>
      </c>
      <c r="S1194" s="22">
        <f>IF(P1194="PS",H1194,0)</f>
        <v>0</v>
      </c>
      <c r="T1194" s="22">
        <f>IF(P1194="PS",I1194-O1194,0)</f>
        <v>0</v>
      </c>
      <c r="U1194" s="22">
        <f>IF(P1194="MP",H1194,0)</f>
        <v>0</v>
      </c>
      <c r="V1194" s="22">
        <f>IF(P1194="MP",I1194-O1194,0)</f>
        <v>0</v>
      </c>
      <c r="W1194" s="22">
        <f>IF(P1194="OM",H1194,0)</f>
        <v>0</v>
      </c>
      <c r="X1194" s="15" t="s">
        <v>1112</v>
      </c>
      <c r="AH1194" s="22">
        <f>SUM(Y1195:Y1197)</f>
        <v>0</v>
      </c>
      <c r="AI1194" s="22">
        <f>SUM(Z1195:Z1197)</f>
        <v>0</v>
      </c>
      <c r="AJ1194" s="22">
        <f>SUM(AA1195:AA1197)</f>
        <v>0</v>
      </c>
    </row>
    <row r="1195" spans="1:42" x14ac:dyDescent="0.2">
      <c r="A1195" s="23" t="s">
        <v>605</v>
      </c>
      <c r="B1195" s="23" t="s">
        <v>1112</v>
      </c>
      <c r="C1195" s="23" t="s">
        <v>1122</v>
      </c>
      <c r="D1195" s="40" t="s">
        <v>1686</v>
      </c>
      <c r="E1195" s="23" t="s">
        <v>1600</v>
      </c>
      <c r="F1195" s="24">
        <v>2.78</v>
      </c>
      <c r="G1195" s="24">
        <v>0</v>
      </c>
      <c r="H1195" s="24">
        <f>ROUND(F1195*AD1195,2)</f>
        <v>0</v>
      </c>
      <c r="I1195" s="24">
        <f>J1195-H1195</f>
        <v>0</v>
      </c>
      <c r="J1195" s="24">
        <f>ROUND(F1195*G1195,2)</f>
        <v>0</v>
      </c>
      <c r="K1195" s="24">
        <v>0.1055</v>
      </c>
      <c r="L1195" s="24">
        <f>F1195*K1195</f>
        <v>0.29329</v>
      </c>
      <c r="M1195" s="25" t="s">
        <v>7</v>
      </c>
      <c r="N1195" s="24">
        <f>IF(M1195="5",I1195,0)</f>
        <v>0</v>
      </c>
      <c r="Y1195" s="24">
        <f>IF(AC1195=0,J1195,0)</f>
        <v>0</v>
      </c>
      <c r="Z1195" s="24">
        <f>IF(AC1195=15,J1195,0)</f>
        <v>0</v>
      </c>
      <c r="AA1195" s="24">
        <f>IF(AC1195=21,J1195,0)</f>
        <v>0</v>
      </c>
      <c r="AC1195" s="26">
        <v>21</v>
      </c>
      <c r="AD1195" s="26">
        <f>G1195*0.853314527503526</f>
        <v>0</v>
      </c>
      <c r="AE1195" s="26">
        <f>G1195*(1-0.853314527503526)</f>
        <v>0</v>
      </c>
      <c r="AL1195" s="26">
        <f>F1195*AD1195</f>
        <v>0</v>
      </c>
      <c r="AM1195" s="26">
        <f>F1195*AE1195</f>
        <v>0</v>
      </c>
      <c r="AN1195" s="27" t="s">
        <v>1638</v>
      </c>
      <c r="AO1195" s="27" t="s">
        <v>1653</v>
      </c>
      <c r="AP1195" s="15" t="s">
        <v>1668</v>
      </c>
    </row>
    <row r="1196" spans="1:42" x14ac:dyDescent="0.2">
      <c r="D1196" s="28" t="s">
        <v>1488</v>
      </c>
      <c r="F1196" s="29">
        <v>2.78</v>
      </c>
    </row>
    <row r="1197" spans="1:42" x14ac:dyDescent="0.2">
      <c r="A1197" s="23" t="s">
        <v>606</v>
      </c>
      <c r="B1197" s="23" t="s">
        <v>1112</v>
      </c>
      <c r="C1197" s="23" t="s">
        <v>1122</v>
      </c>
      <c r="D1197" s="40" t="s">
        <v>1710</v>
      </c>
      <c r="E1197" s="23" t="s">
        <v>1600</v>
      </c>
      <c r="F1197" s="24">
        <v>3.36</v>
      </c>
      <c r="G1197" s="24">
        <v>0</v>
      </c>
      <c r="H1197" s="24">
        <f>ROUND(F1197*AD1197,2)</f>
        <v>0</v>
      </c>
      <c r="I1197" s="24">
        <f>J1197-H1197</f>
        <v>0</v>
      </c>
      <c r="J1197" s="24">
        <f>ROUND(F1197*G1197,2)</f>
        <v>0</v>
      </c>
      <c r="K1197" s="24">
        <v>0.1055</v>
      </c>
      <c r="L1197" s="24">
        <f>F1197*K1197</f>
        <v>0.35447999999999996</v>
      </c>
      <c r="M1197" s="25" t="s">
        <v>7</v>
      </c>
      <c r="N1197" s="24">
        <f>IF(M1197="5",I1197,0)</f>
        <v>0</v>
      </c>
      <c r="Y1197" s="24">
        <f>IF(AC1197=0,J1197,0)</f>
        <v>0</v>
      </c>
      <c r="Z1197" s="24">
        <f>IF(AC1197=15,J1197,0)</f>
        <v>0</v>
      </c>
      <c r="AA1197" s="24">
        <f>IF(AC1197=21,J1197,0)</f>
        <v>0</v>
      </c>
      <c r="AC1197" s="26">
        <v>21</v>
      </c>
      <c r="AD1197" s="26">
        <f>G1197*0.853314527503526</f>
        <v>0</v>
      </c>
      <c r="AE1197" s="26">
        <f>G1197*(1-0.853314527503526)</f>
        <v>0</v>
      </c>
      <c r="AL1197" s="26">
        <f>F1197*AD1197</f>
        <v>0</v>
      </c>
      <c r="AM1197" s="26">
        <f>F1197*AE1197</f>
        <v>0</v>
      </c>
      <c r="AN1197" s="27" t="s">
        <v>1638</v>
      </c>
      <c r="AO1197" s="27" t="s">
        <v>1653</v>
      </c>
      <c r="AP1197" s="15" t="s">
        <v>1668</v>
      </c>
    </row>
    <row r="1198" spans="1:42" x14ac:dyDescent="0.2">
      <c r="D1198" s="28" t="s">
        <v>1489</v>
      </c>
      <c r="F1198" s="29">
        <v>3.36</v>
      </c>
    </row>
    <row r="1199" spans="1:42" x14ac:dyDescent="0.2">
      <c r="A1199" s="20"/>
      <c r="B1199" s="21" t="s">
        <v>1112</v>
      </c>
      <c r="C1199" s="21" t="s">
        <v>41</v>
      </c>
      <c r="D1199" s="42" t="s">
        <v>1220</v>
      </c>
      <c r="E1199" s="43"/>
      <c r="F1199" s="43"/>
      <c r="G1199" s="43"/>
      <c r="H1199" s="22">
        <f>SUM(H1200:H1200)</f>
        <v>0</v>
      </c>
      <c r="I1199" s="22">
        <f>SUM(I1200:I1200)</f>
        <v>0</v>
      </c>
      <c r="J1199" s="22">
        <f>H1199+I1199</f>
        <v>0</v>
      </c>
      <c r="K1199" s="15"/>
      <c r="L1199" s="22">
        <f>SUM(L1200:L1200)</f>
        <v>5.4497999999999998E-2</v>
      </c>
      <c r="O1199" s="22">
        <f>IF(P1199="PR",J1199,SUM(N1200:N1200))</f>
        <v>0</v>
      </c>
      <c r="P1199" s="15" t="s">
        <v>1626</v>
      </c>
      <c r="Q1199" s="22">
        <f>IF(P1199="HS",H1199,0)</f>
        <v>0</v>
      </c>
      <c r="R1199" s="22">
        <f>IF(P1199="HS",I1199-O1199,0)</f>
        <v>0</v>
      </c>
      <c r="S1199" s="22">
        <f>IF(P1199="PS",H1199,0)</f>
        <v>0</v>
      </c>
      <c r="T1199" s="22">
        <f>IF(P1199="PS",I1199-O1199,0)</f>
        <v>0</v>
      </c>
      <c r="U1199" s="22">
        <f>IF(P1199="MP",H1199,0)</f>
        <v>0</v>
      </c>
      <c r="V1199" s="22">
        <f>IF(P1199="MP",I1199-O1199,0)</f>
        <v>0</v>
      </c>
      <c r="W1199" s="22">
        <f>IF(P1199="OM",H1199,0)</f>
        <v>0</v>
      </c>
      <c r="X1199" s="15" t="s">
        <v>1112</v>
      </c>
      <c r="AH1199" s="22">
        <f>SUM(Y1200:Y1200)</f>
        <v>0</v>
      </c>
      <c r="AI1199" s="22">
        <f>SUM(Z1200:Z1200)</f>
        <v>0</v>
      </c>
      <c r="AJ1199" s="22">
        <f>SUM(AA1200:AA1200)</f>
        <v>0</v>
      </c>
    </row>
    <row r="1200" spans="1:42" x14ac:dyDescent="0.2">
      <c r="A1200" s="23" t="s">
        <v>607</v>
      </c>
      <c r="B1200" s="23" t="s">
        <v>1112</v>
      </c>
      <c r="C1200" s="23" t="s">
        <v>1123</v>
      </c>
      <c r="D1200" s="23" t="s">
        <v>1221</v>
      </c>
      <c r="E1200" s="23" t="s">
        <v>1600</v>
      </c>
      <c r="F1200" s="24">
        <v>2.93</v>
      </c>
      <c r="G1200" s="24">
        <v>0</v>
      </c>
      <c r="H1200" s="24">
        <f>ROUND(F1200*AD1200,2)</f>
        <v>0</v>
      </c>
      <c r="I1200" s="24">
        <f>J1200-H1200</f>
        <v>0</v>
      </c>
      <c r="J1200" s="24">
        <f>ROUND(F1200*G1200,2)</f>
        <v>0</v>
      </c>
      <c r="K1200" s="24">
        <v>1.8599999999999998E-2</v>
      </c>
      <c r="L1200" s="24">
        <f>F1200*K1200</f>
        <v>5.4497999999999998E-2</v>
      </c>
      <c r="M1200" s="25" t="s">
        <v>7</v>
      </c>
      <c r="N1200" s="24">
        <f>IF(M1200="5",I1200,0)</f>
        <v>0</v>
      </c>
      <c r="Y1200" s="24">
        <f>IF(AC1200=0,J1200,0)</f>
        <v>0</v>
      </c>
      <c r="Z1200" s="24">
        <f>IF(AC1200=15,J1200,0)</f>
        <v>0</v>
      </c>
      <c r="AA1200" s="24">
        <f>IF(AC1200=21,J1200,0)</f>
        <v>0</v>
      </c>
      <c r="AC1200" s="26">
        <v>21</v>
      </c>
      <c r="AD1200" s="26">
        <f>G1200*0.563277249451353</f>
        <v>0</v>
      </c>
      <c r="AE1200" s="26">
        <f>G1200*(1-0.563277249451353)</f>
        <v>0</v>
      </c>
      <c r="AL1200" s="26">
        <f>F1200*AD1200</f>
        <v>0</v>
      </c>
      <c r="AM1200" s="26">
        <f>F1200*AE1200</f>
        <v>0</v>
      </c>
      <c r="AN1200" s="27" t="s">
        <v>1639</v>
      </c>
      <c r="AO1200" s="27" t="s">
        <v>1653</v>
      </c>
      <c r="AP1200" s="15" t="s">
        <v>1668</v>
      </c>
    </row>
    <row r="1201" spans="1:42" x14ac:dyDescent="0.2">
      <c r="D1201" s="28" t="s">
        <v>1490</v>
      </c>
      <c r="F1201" s="29">
        <v>2.93</v>
      </c>
    </row>
    <row r="1202" spans="1:42" x14ac:dyDescent="0.2">
      <c r="A1202" s="20"/>
      <c r="B1202" s="21" t="s">
        <v>1112</v>
      </c>
      <c r="C1202" s="21" t="s">
        <v>66</v>
      </c>
      <c r="D1202" s="42" t="s">
        <v>1223</v>
      </c>
      <c r="E1202" s="43"/>
      <c r="F1202" s="43"/>
      <c r="G1202" s="43"/>
      <c r="H1202" s="22">
        <f>SUM(H1203:H1205)</f>
        <v>0</v>
      </c>
      <c r="I1202" s="22">
        <f>SUM(I1203:I1205)</f>
        <v>0</v>
      </c>
      <c r="J1202" s="22">
        <f>H1202+I1202</f>
        <v>0</v>
      </c>
      <c r="K1202" s="15"/>
      <c r="L1202" s="22">
        <f>SUM(L1203:L1205)</f>
        <v>9.9268999999999996E-2</v>
      </c>
      <c r="O1202" s="22">
        <f>IF(P1202="PR",J1202,SUM(N1203:N1205))</f>
        <v>0</v>
      </c>
      <c r="P1202" s="15" t="s">
        <v>1626</v>
      </c>
      <c r="Q1202" s="22">
        <f>IF(P1202="HS",H1202,0)</f>
        <v>0</v>
      </c>
      <c r="R1202" s="22">
        <f>IF(P1202="HS",I1202-O1202,0)</f>
        <v>0</v>
      </c>
      <c r="S1202" s="22">
        <f>IF(P1202="PS",H1202,0)</f>
        <v>0</v>
      </c>
      <c r="T1202" s="22">
        <f>IF(P1202="PS",I1202-O1202,0)</f>
        <v>0</v>
      </c>
      <c r="U1202" s="22">
        <f>IF(P1202="MP",H1202,0)</f>
        <v>0</v>
      </c>
      <c r="V1202" s="22">
        <f>IF(P1202="MP",I1202-O1202,0)</f>
        <v>0</v>
      </c>
      <c r="W1202" s="22">
        <f>IF(P1202="OM",H1202,0)</f>
        <v>0</v>
      </c>
      <c r="X1202" s="15" t="s">
        <v>1112</v>
      </c>
      <c r="AH1202" s="22">
        <f>SUM(Y1203:Y1205)</f>
        <v>0</v>
      </c>
      <c r="AI1202" s="22">
        <f>SUM(Z1203:Z1205)</f>
        <v>0</v>
      </c>
      <c r="AJ1202" s="22">
        <f>SUM(AA1203:AA1205)</f>
        <v>0</v>
      </c>
    </row>
    <row r="1203" spans="1:42" x14ac:dyDescent="0.2">
      <c r="A1203" s="23" t="s">
        <v>608</v>
      </c>
      <c r="B1203" s="23" t="s">
        <v>1112</v>
      </c>
      <c r="C1203" s="23" t="s">
        <v>1127</v>
      </c>
      <c r="D1203" s="23" t="s">
        <v>1229</v>
      </c>
      <c r="E1203" s="23" t="s">
        <v>1600</v>
      </c>
      <c r="F1203" s="24">
        <v>2.65</v>
      </c>
      <c r="G1203" s="24">
        <v>0</v>
      </c>
      <c r="H1203" s="24">
        <f>ROUND(F1203*AD1203,2)</f>
        <v>0</v>
      </c>
      <c r="I1203" s="24">
        <f>J1203-H1203</f>
        <v>0</v>
      </c>
      <c r="J1203" s="24">
        <f>ROUND(F1203*G1203,2)</f>
        <v>0</v>
      </c>
      <c r="K1203" s="24">
        <v>3.415E-2</v>
      </c>
      <c r="L1203" s="24">
        <f>F1203*K1203</f>
        <v>9.0497499999999995E-2</v>
      </c>
      <c r="M1203" s="25" t="s">
        <v>7</v>
      </c>
      <c r="N1203" s="24">
        <f>IF(M1203="5",I1203,0)</f>
        <v>0</v>
      </c>
      <c r="Y1203" s="24">
        <f>IF(AC1203=0,J1203,0)</f>
        <v>0</v>
      </c>
      <c r="Z1203" s="24">
        <f>IF(AC1203=15,J1203,0)</f>
        <v>0</v>
      </c>
      <c r="AA1203" s="24">
        <f>IF(AC1203=21,J1203,0)</f>
        <v>0</v>
      </c>
      <c r="AC1203" s="26">
        <v>21</v>
      </c>
      <c r="AD1203" s="26">
        <f>G1203*0.841828478964401</f>
        <v>0</v>
      </c>
      <c r="AE1203" s="26">
        <f>G1203*(1-0.841828478964401)</f>
        <v>0</v>
      </c>
      <c r="AL1203" s="26">
        <f>F1203*AD1203</f>
        <v>0</v>
      </c>
      <c r="AM1203" s="26">
        <f>F1203*AE1203</f>
        <v>0</v>
      </c>
      <c r="AN1203" s="27" t="s">
        <v>1640</v>
      </c>
      <c r="AO1203" s="27" t="s">
        <v>1654</v>
      </c>
      <c r="AP1203" s="15" t="s">
        <v>1668</v>
      </c>
    </row>
    <row r="1204" spans="1:42" x14ac:dyDescent="0.2">
      <c r="D1204" s="28" t="s">
        <v>1491</v>
      </c>
      <c r="F1204" s="29">
        <v>2.65</v>
      </c>
    </row>
    <row r="1205" spans="1:42" x14ac:dyDescent="0.2">
      <c r="A1205" s="23" t="s">
        <v>609</v>
      </c>
      <c r="B1205" s="23" t="s">
        <v>1112</v>
      </c>
      <c r="C1205" s="23" t="s">
        <v>1128</v>
      </c>
      <c r="D1205" s="40" t="s">
        <v>1705</v>
      </c>
      <c r="E1205" s="23" t="s">
        <v>1600</v>
      </c>
      <c r="F1205" s="24">
        <v>2.65</v>
      </c>
      <c r="G1205" s="24">
        <v>0</v>
      </c>
      <c r="H1205" s="24">
        <f>ROUND(F1205*AD1205,2)</f>
        <v>0</v>
      </c>
      <c r="I1205" s="24">
        <f>J1205-H1205</f>
        <v>0</v>
      </c>
      <c r="J1205" s="24">
        <f>ROUND(F1205*G1205,2)</f>
        <v>0</v>
      </c>
      <c r="K1205" s="24">
        <v>3.31E-3</v>
      </c>
      <c r="L1205" s="24">
        <f>F1205*K1205</f>
        <v>8.7714999999999998E-3</v>
      </c>
      <c r="M1205" s="25" t="s">
        <v>7</v>
      </c>
      <c r="N1205" s="24">
        <f>IF(M1205="5",I1205,0)</f>
        <v>0</v>
      </c>
      <c r="Y1205" s="24">
        <f>IF(AC1205=0,J1205,0)</f>
        <v>0</v>
      </c>
      <c r="Z1205" s="24">
        <f>IF(AC1205=15,J1205,0)</f>
        <v>0</v>
      </c>
      <c r="AA1205" s="24">
        <f>IF(AC1205=21,J1205,0)</f>
        <v>0</v>
      </c>
      <c r="AC1205" s="26">
        <v>21</v>
      </c>
      <c r="AD1205" s="26">
        <f>G1205*0.752032520325203</f>
        <v>0</v>
      </c>
      <c r="AE1205" s="26">
        <f>G1205*(1-0.752032520325203)</f>
        <v>0</v>
      </c>
      <c r="AL1205" s="26">
        <f>F1205*AD1205</f>
        <v>0</v>
      </c>
      <c r="AM1205" s="26">
        <f>F1205*AE1205</f>
        <v>0</v>
      </c>
      <c r="AN1205" s="27" t="s">
        <v>1640</v>
      </c>
      <c r="AO1205" s="27" t="s">
        <v>1654</v>
      </c>
      <c r="AP1205" s="15" t="s">
        <v>1668</v>
      </c>
    </row>
    <row r="1206" spans="1:42" x14ac:dyDescent="0.2">
      <c r="D1206" s="28" t="s">
        <v>1491</v>
      </c>
      <c r="F1206" s="29">
        <v>2.65</v>
      </c>
    </row>
    <row r="1207" spans="1:42" x14ac:dyDescent="0.2">
      <c r="A1207" s="20"/>
      <c r="B1207" s="21" t="s">
        <v>1112</v>
      </c>
      <c r="C1207" s="21" t="s">
        <v>696</v>
      </c>
      <c r="D1207" s="42" t="s">
        <v>1231</v>
      </c>
      <c r="E1207" s="43"/>
      <c r="F1207" s="43"/>
      <c r="G1207" s="43"/>
      <c r="H1207" s="22">
        <f>SUM(H1208:H1212)</f>
        <v>0</v>
      </c>
      <c r="I1207" s="22">
        <f>SUM(I1208:I1212)</f>
        <v>0</v>
      </c>
      <c r="J1207" s="22">
        <f>H1207+I1207</f>
        <v>0</v>
      </c>
      <c r="K1207" s="15"/>
      <c r="L1207" s="22">
        <f>SUM(L1208:L1212)</f>
        <v>3.4714999999999998E-3</v>
      </c>
      <c r="O1207" s="22">
        <f>IF(P1207="PR",J1207,SUM(N1208:N1212))</f>
        <v>0</v>
      </c>
      <c r="P1207" s="15" t="s">
        <v>1627</v>
      </c>
      <c r="Q1207" s="22">
        <f>IF(P1207="HS",H1207,0)</f>
        <v>0</v>
      </c>
      <c r="R1207" s="22">
        <f>IF(P1207="HS",I1207-O1207,0)</f>
        <v>0</v>
      </c>
      <c r="S1207" s="22">
        <f>IF(P1207="PS",H1207,0)</f>
        <v>0</v>
      </c>
      <c r="T1207" s="22">
        <f>IF(P1207="PS",I1207-O1207,0)</f>
        <v>0</v>
      </c>
      <c r="U1207" s="22">
        <f>IF(P1207="MP",H1207,0)</f>
        <v>0</v>
      </c>
      <c r="V1207" s="22">
        <f>IF(P1207="MP",I1207-O1207,0)</f>
        <v>0</v>
      </c>
      <c r="W1207" s="22">
        <f>IF(P1207="OM",H1207,0)</f>
        <v>0</v>
      </c>
      <c r="X1207" s="15" t="s">
        <v>1112</v>
      </c>
      <c r="AH1207" s="22">
        <f>SUM(Y1208:Y1212)</f>
        <v>0</v>
      </c>
      <c r="AI1207" s="22">
        <f>SUM(Z1208:Z1212)</f>
        <v>0</v>
      </c>
      <c r="AJ1207" s="22">
        <f>SUM(AA1208:AA1212)</f>
        <v>0</v>
      </c>
    </row>
    <row r="1208" spans="1:42" x14ac:dyDescent="0.2">
      <c r="A1208" s="23" t="s">
        <v>610</v>
      </c>
      <c r="B1208" s="23" t="s">
        <v>1112</v>
      </c>
      <c r="C1208" s="23" t="s">
        <v>1129</v>
      </c>
      <c r="D1208" s="40" t="s">
        <v>1232</v>
      </c>
      <c r="E1208" s="23" t="s">
        <v>1600</v>
      </c>
      <c r="F1208" s="24">
        <v>2.65</v>
      </c>
      <c r="G1208" s="24">
        <v>0</v>
      </c>
      <c r="H1208" s="24">
        <f>ROUND(F1208*AD1208,2)</f>
        <v>0</v>
      </c>
      <c r="I1208" s="24">
        <f>J1208-H1208</f>
        <v>0</v>
      </c>
      <c r="J1208" s="24">
        <f>ROUND(F1208*G1208,2)</f>
        <v>0</v>
      </c>
      <c r="K1208" s="24">
        <v>5.6999999999999998E-4</v>
      </c>
      <c r="L1208" s="24">
        <f>F1208*K1208</f>
        <v>1.5104999999999999E-3</v>
      </c>
      <c r="M1208" s="25" t="s">
        <v>7</v>
      </c>
      <c r="N1208" s="24">
        <f>IF(M1208="5",I1208,0)</f>
        <v>0</v>
      </c>
      <c r="Y1208" s="24">
        <f>IF(AC1208=0,J1208,0)</f>
        <v>0</v>
      </c>
      <c r="Z1208" s="24">
        <f>IF(AC1208=15,J1208,0)</f>
        <v>0</v>
      </c>
      <c r="AA1208" s="24">
        <f>IF(AC1208=21,J1208,0)</f>
        <v>0</v>
      </c>
      <c r="AC1208" s="26">
        <v>21</v>
      </c>
      <c r="AD1208" s="26">
        <f>G1208*0.805751492132393</f>
        <v>0</v>
      </c>
      <c r="AE1208" s="26">
        <f>G1208*(1-0.805751492132393)</f>
        <v>0</v>
      </c>
      <c r="AL1208" s="26">
        <f>F1208*AD1208</f>
        <v>0</v>
      </c>
      <c r="AM1208" s="26">
        <f>F1208*AE1208</f>
        <v>0</v>
      </c>
      <c r="AN1208" s="27" t="s">
        <v>1641</v>
      </c>
      <c r="AO1208" s="27" t="s">
        <v>1655</v>
      </c>
      <c r="AP1208" s="15" t="s">
        <v>1668</v>
      </c>
    </row>
    <row r="1209" spans="1:42" x14ac:dyDescent="0.2">
      <c r="D1209" s="41" t="s">
        <v>1491</v>
      </c>
      <c r="F1209" s="29">
        <v>2.65</v>
      </c>
    </row>
    <row r="1210" spans="1:42" x14ac:dyDescent="0.2">
      <c r="A1210" s="23" t="s">
        <v>611</v>
      </c>
      <c r="B1210" s="23" t="s">
        <v>1112</v>
      </c>
      <c r="C1210" s="23" t="s">
        <v>1130</v>
      </c>
      <c r="D1210" s="40" t="s">
        <v>1234</v>
      </c>
      <c r="E1210" s="23" t="s">
        <v>1600</v>
      </c>
      <c r="F1210" s="24">
        <v>2.65</v>
      </c>
      <c r="G1210" s="24">
        <v>0</v>
      </c>
      <c r="H1210" s="24">
        <f>ROUND(F1210*AD1210,2)</f>
        <v>0</v>
      </c>
      <c r="I1210" s="24">
        <f>J1210-H1210</f>
        <v>0</v>
      </c>
      <c r="J1210" s="24">
        <f>ROUND(F1210*G1210,2)</f>
        <v>0</v>
      </c>
      <c r="K1210" s="24">
        <v>7.3999999999999999E-4</v>
      </c>
      <c r="L1210" s="24">
        <f>F1210*K1210</f>
        <v>1.9610000000000001E-3</v>
      </c>
      <c r="M1210" s="25" t="s">
        <v>7</v>
      </c>
      <c r="N1210" s="24">
        <f>IF(M1210="5",I1210,0)</f>
        <v>0</v>
      </c>
      <c r="Y1210" s="24">
        <f>IF(AC1210=0,J1210,0)</f>
        <v>0</v>
      </c>
      <c r="Z1210" s="24">
        <f>IF(AC1210=15,J1210,0)</f>
        <v>0</v>
      </c>
      <c r="AA1210" s="24">
        <f>IF(AC1210=21,J1210,0)</f>
        <v>0</v>
      </c>
      <c r="AC1210" s="26">
        <v>21</v>
      </c>
      <c r="AD1210" s="26">
        <f>G1210*0.750758341759353</f>
        <v>0</v>
      </c>
      <c r="AE1210" s="26">
        <f>G1210*(1-0.750758341759353)</f>
        <v>0</v>
      </c>
      <c r="AL1210" s="26">
        <f>F1210*AD1210</f>
        <v>0</v>
      </c>
      <c r="AM1210" s="26">
        <f>F1210*AE1210</f>
        <v>0</v>
      </c>
      <c r="AN1210" s="27" t="s">
        <v>1641</v>
      </c>
      <c r="AO1210" s="27" t="s">
        <v>1655</v>
      </c>
      <c r="AP1210" s="15" t="s">
        <v>1668</v>
      </c>
    </row>
    <row r="1211" spans="1:42" x14ac:dyDescent="0.2">
      <c r="D1211" s="41" t="s">
        <v>1492</v>
      </c>
      <c r="F1211" s="29">
        <v>2.65</v>
      </c>
    </row>
    <row r="1212" spans="1:42" x14ac:dyDescent="0.2">
      <c r="A1212" s="23" t="s">
        <v>612</v>
      </c>
      <c r="B1212" s="23" t="s">
        <v>1112</v>
      </c>
      <c r="C1212" s="23" t="s">
        <v>1134</v>
      </c>
      <c r="D1212" s="40" t="s">
        <v>1239</v>
      </c>
      <c r="E1212" s="23" t="s">
        <v>1602</v>
      </c>
      <c r="F1212" s="24">
        <v>0.02</v>
      </c>
      <c r="G1212" s="24">
        <v>0</v>
      </c>
      <c r="H1212" s="24">
        <f>ROUND(F1212*AD1212,2)</f>
        <v>0</v>
      </c>
      <c r="I1212" s="24">
        <f>J1212-H1212</f>
        <v>0</v>
      </c>
      <c r="J1212" s="24">
        <f>ROUND(F1212*G1212,2)</f>
        <v>0</v>
      </c>
      <c r="K1212" s="24">
        <v>0</v>
      </c>
      <c r="L1212" s="24">
        <f>F1212*K1212</f>
        <v>0</v>
      </c>
      <c r="M1212" s="25" t="s">
        <v>10</v>
      </c>
      <c r="N1212" s="24">
        <f>IF(M1212="5",I1212,0)</f>
        <v>0</v>
      </c>
      <c r="Y1212" s="24">
        <f>IF(AC1212=0,J1212,0)</f>
        <v>0</v>
      </c>
      <c r="Z1212" s="24">
        <f>IF(AC1212=15,J1212,0)</f>
        <v>0</v>
      </c>
      <c r="AA1212" s="24">
        <f>IF(AC1212=21,J1212,0)</f>
        <v>0</v>
      </c>
      <c r="AC1212" s="26">
        <v>21</v>
      </c>
      <c r="AD1212" s="26">
        <f>G1212*0</f>
        <v>0</v>
      </c>
      <c r="AE1212" s="26">
        <f>G1212*(1-0)</f>
        <v>0</v>
      </c>
      <c r="AL1212" s="26">
        <f>F1212*AD1212</f>
        <v>0</v>
      </c>
      <c r="AM1212" s="26">
        <f>F1212*AE1212</f>
        <v>0</v>
      </c>
      <c r="AN1212" s="27" t="s">
        <v>1641</v>
      </c>
      <c r="AO1212" s="27" t="s">
        <v>1655</v>
      </c>
      <c r="AP1212" s="15" t="s">
        <v>1668</v>
      </c>
    </row>
    <row r="1213" spans="1:42" x14ac:dyDescent="0.2">
      <c r="D1213" s="41" t="s">
        <v>1493</v>
      </c>
      <c r="F1213" s="29">
        <v>0.02</v>
      </c>
    </row>
    <row r="1214" spans="1:42" x14ac:dyDescent="0.2">
      <c r="A1214" s="20"/>
      <c r="B1214" s="21" t="s">
        <v>1112</v>
      </c>
      <c r="C1214" s="21" t="s">
        <v>705</v>
      </c>
      <c r="D1214" s="42" t="s">
        <v>1241</v>
      </c>
      <c r="E1214" s="43"/>
      <c r="F1214" s="43"/>
      <c r="G1214" s="43"/>
      <c r="H1214" s="22">
        <f>SUM(H1215:H1215)</f>
        <v>0</v>
      </c>
      <c r="I1214" s="22">
        <f>SUM(I1215:I1215)</f>
        <v>0</v>
      </c>
      <c r="J1214" s="22">
        <f>H1214+I1214</f>
        <v>0</v>
      </c>
      <c r="K1214" s="15"/>
      <c r="L1214" s="22">
        <f>SUM(L1215:L1215)</f>
        <v>1.4599999999999999E-3</v>
      </c>
      <c r="O1214" s="22">
        <f>IF(P1214="PR",J1214,SUM(N1215:N1215))</f>
        <v>0</v>
      </c>
      <c r="P1214" s="15" t="s">
        <v>1627</v>
      </c>
      <c r="Q1214" s="22">
        <f>IF(P1214="HS",H1214,0)</f>
        <v>0</v>
      </c>
      <c r="R1214" s="22">
        <f>IF(P1214="HS",I1214-O1214,0)</f>
        <v>0</v>
      </c>
      <c r="S1214" s="22">
        <f>IF(P1214="PS",H1214,0)</f>
        <v>0</v>
      </c>
      <c r="T1214" s="22">
        <f>IF(P1214="PS",I1214-O1214,0)</f>
        <v>0</v>
      </c>
      <c r="U1214" s="22">
        <f>IF(P1214="MP",H1214,0)</f>
        <v>0</v>
      </c>
      <c r="V1214" s="22">
        <f>IF(P1214="MP",I1214-O1214,0)</f>
        <v>0</v>
      </c>
      <c r="W1214" s="22">
        <f>IF(P1214="OM",H1214,0)</f>
        <v>0</v>
      </c>
      <c r="X1214" s="15" t="s">
        <v>1112</v>
      </c>
      <c r="AH1214" s="22">
        <f>SUM(Y1215:Y1215)</f>
        <v>0</v>
      </c>
      <c r="AI1214" s="22">
        <f>SUM(Z1215:Z1215)</f>
        <v>0</v>
      </c>
      <c r="AJ1214" s="22">
        <f>SUM(AA1215:AA1215)</f>
        <v>0</v>
      </c>
    </row>
    <row r="1215" spans="1:42" x14ac:dyDescent="0.2">
      <c r="A1215" s="23" t="s">
        <v>613</v>
      </c>
      <c r="B1215" s="23" t="s">
        <v>1112</v>
      </c>
      <c r="C1215" s="23" t="s">
        <v>1201</v>
      </c>
      <c r="D1215" s="23" t="s">
        <v>1242</v>
      </c>
      <c r="E1215" s="23" t="s">
        <v>1603</v>
      </c>
      <c r="F1215" s="24">
        <v>1</v>
      </c>
      <c r="G1215" s="24">
        <v>0</v>
      </c>
      <c r="H1215" s="24">
        <f>ROUND(F1215*AD1215,2)</f>
        <v>0</v>
      </c>
      <c r="I1215" s="24">
        <f>J1215-H1215</f>
        <v>0</v>
      </c>
      <c r="J1215" s="24">
        <f>ROUND(F1215*G1215,2)</f>
        <v>0</v>
      </c>
      <c r="K1215" s="24">
        <v>1.4599999999999999E-3</v>
      </c>
      <c r="L1215" s="24">
        <f>F1215*K1215</f>
        <v>1.4599999999999999E-3</v>
      </c>
      <c r="M1215" s="25" t="s">
        <v>7</v>
      </c>
      <c r="N1215" s="24">
        <f>IF(M1215="5",I1215,0)</f>
        <v>0</v>
      </c>
      <c r="Y1215" s="24">
        <f>IF(AC1215=0,J1215,0)</f>
        <v>0</v>
      </c>
      <c r="Z1215" s="24">
        <f>IF(AC1215=15,J1215,0)</f>
        <v>0</v>
      </c>
      <c r="AA1215" s="24">
        <f>IF(AC1215=21,J1215,0)</f>
        <v>0</v>
      </c>
      <c r="AC1215" s="26">
        <v>21</v>
      </c>
      <c r="AD1215" s="26">
        <f>G1215*0</f>
        <v>0</v>
      </c>
      <c r="AE1215" s="26">
        <f>G1215*(1-0)</f>
        <v>0</v>
      </c>
      <c r="AL1215" s="26">
        <f>F1215*AD1215</f>
        <v>0</v>
      </c>
      <c r="AM1215" s="26">
        <f>F1215*AE1215</f>
        <v>0</v>
      </c>
      <c r="AN1215" s="27" t="s">
        <v>1642</v>
      </c>
      <c r="AO1215" s="27" t="s">
        <v>1656</v>
      </c>
      <c r="AP1215" s="15" t="s">
        <v>1668</v>
      </c>
    </row>
    <row r="1216" spans="1:42" x14ac:dyDescent="0.2">
      <c r="D1216" s="28" t="s">
        <v>1243</v>
      </c>
      <c r="F1216" s="29">
        <v>1</v>
      </c>
    </row>
    <row r="1217" spans="1:42" x14ac:dyDescent="0.2">
      <c r="A1217" s="20"/>
      <c r="B1217" s="21" t="s">
        <v>1112</v>
      </c>
      <c r="C1217" s="21" t="s">
        <v>709</v>
      </c>
      <c r="D1217" s="42" t="s">
        <v>1244</v>
      </c>
      <c r="E1217" s="43"/>
      <c r="F1217" s="43"/>
      <c r="G1217" s="43"/>
      <c r="H1217" s="22">
        <f>SUM(H1218:H1234)</f>
        <v>0</v>
      </c>
      <c r="I1217" s="22">
        <f>SUM(I1218:I1234)</f>
        <v>0</v>
      </c>
      <c r="J1217" s="22">
        <f>H1217+I1217</f>
        <v>0</v>
      </c>
      <c r="K1217" s="15"/>
      <c r="L1217" s="22">
        <f>SUM(L1218:L1234)</f>
        <v>6.9800000000000001E-2</v>
      </c>
      <c r="O1217" s="22">
        <f>IF(P1217="PR",J1217,SUM(N1218:N1234))</f>
        <v>0</v>
      </c>
      <c r="P1217" s="15" t="s">
        <v>1627</v>
      </c>
      <c r="Q1217" s="22">
        <f>IF(P1217="HS",H1217,0)</f>
        <v>0</v>
      </c>
      <c r="R1217" s="22">
        <f>IF(P1217="HS",I1217-O1217,0)</f>
        <v>0</v>
      </c>
      <c r="S1217" s="22">
        <f>IF(P1217="PS",H1217,0)</f>
        <v>0</v>
      </c>
      <c r="T1217" s="22">
        <f>IF(P1217="PS",I1217-O1217,0)</f>
        <v>0</v>
      </c>
      <c r="U1217" s="22">
        <f>IF(P1217="MP",H1217,0)</f>
        <v>0</v>
      </c>
      <c r="V1217" s="22">
        <f>IF(P1217="MP",I1217-O1217,0)</f>
        <v>0</v>
      </c>
      <c r="W1217" s="22">
        <f>IF(P1217="OM",H1217,0)</f>
        <v>0</v>
      </c>
      <c r="X1217" s="15" t="s">
        <v>1112</v>
      </c>
      <c r="AH1217" s="22">
        <f>SUM(Y1218:Y1234)</f>
        <v>0</v>
      </c>
      <c r="AI1217" s="22">
        <f>SUM(Z1218:Z1234)</f>
        <v>0</v>
      </c>
      <c r="AJ1217" s="22">
        <f>SUM(AA1218:AA1234)</f>
        <v>0</v>
      </c>
    </row>
    <row r="1218" spans="1:42" x14ac:dyDescent="0.2">
      <c r="A1218" s="23" t="s">
        <v>614</v>
      </c>
      <c r="B1218" s="23" t="s">
        <v>1112</v>
      </c>
      <c r="C1218" s="23" t="s">
        <v>1136</v>
      </c>
      <c r="D1218" s="23" t="s">
        <v>1677</v>
      </c>
      <c r="E1218" s="23" t="s">
        <v>1604</v>
      </c>
      <c r="F1218" s="24">
        <v>2</v>
      </c>
      <c r="G1218" s="24">
        <v>0</v>
      </c>
      <c r="H1218" s="24">
        <f>ROUND(F1218*AD1218,2)</f>
        <v>0</v>
      </c>
      <c r="I1218" s="24">
        <f>J1218-H1218</f>
        <v>0</v>
      </c>
      <c r="J1218" s="24">
        <f>ROUND(F1218*G1218,2)</f>
        <v>0</v>
      </c>
      <c r="K1218" s="24">
        <v>1.41E-3</v>
      </c>
      <c r="L1218" s="24">
        <f>F1218*K1218</f>
        <v>2.82E-3</v>
      </c>
      <c r="M1218" s="25" t="s">
        <v>7</v>
      </c>
      <c r="N1218" s="24">
        <f>IF(M1218="5",I1218,0)</f>
        <v>0</v>
      </c>
      <c r="Y1218" s="24">
        <f>IF(AC1218=0,J1218,0)</f>
        <v>0</v>
      </c>
      <c r="Z1218" s="24">
        <f>IF(AC1218=15,J1218,0)</f>
        <v>0</v>
      </c>
      <c r="AA1218" s="24">
        <f>IF(AC1218=21,J1218,0)</f>
        <v>0</v>
      </c>
      <c r="AC1218" s="26">
        <v>21</v>
      </c>
      <c r="AD1218" s="26">
        <f>G1218*0.538136882129278</f>
        <v>0</v>
      </c>
      <c r="AE1218" s="26">
        <f>G1218*(1-0.538136882129278)</f>
        <v>0</v>
      </c>
      <c r="AL1218" s="26">
        <f>F1218*AD1218</f>
        <v>0</v>
      </c>
      <c r="AM1218" s="26">
        <f>F1218*AE1218</f>
        <v>0</v>
      </c>
      <c r="AN1218" s="27" t="s">
        <v>1643</v>
      </c>
      <c r="AO1218" s="27" t="s">
        <v>1656</v>
      </c>
      <c r="AP1218" s="15" t="s">
        <v>1668</v>
      </c>
    </row>
    <row r="1219" spans="1:42" x14ac:dyDescent="0.2">
      <c r="D1219" s="28" t="s">
        <v>1246</v>
      </c>
      <c r="F1219" s="29">
        <v>2</v>
      </c>
    </row>
    <row r="1220" spans="1:42" x14ac:dyDescent="0.2">
      <c r="A1220" s="30" t="s">
        <v>615</v>
      </c>
      <c r="B1220" s="30" t="s">
        <v>1112</v>
      </c>
      <c r="C1220" s="30" t="s">
        <v>1137</v>
      </c>
      <c r="D1220" s="39" t="s">
        <v>1709</v>
      </c>
      <c r="E1220" s="30" t="s">
        <v>1604</v>
      </c>
      <c r="F1220" s="31">
        <v>2</v>
      </c>
      <c r="G1220" s="31">
        <v>0</v>
      </c>
      <c r="H1220" s="31">
        <f>ROUND(F1220*AD1220,2)</f>
        <v>0</v>
      </c>
      <c r="I1220" s="31">
        <f>J1220-H1220</f>
        <v>0</v>
      </c>
      <c r="J1220" s="31">
        <f>ROUND(F1220*G1220,2)</f>
        <v>0</v>
      </c>
      <c r="K1220" s="31">
        <v>1.0999999999999999E-2</v>
      </c>
      <c r="L1220" s="31">
        <f>F1220*K1220</f>
        <v>2.1999999999999999E-2</v>
      </c>
      <c r="M1220" s="32" t="s">
        <v>1623</v>
      </c>
      <c r="N1220" s="31">
        <f>IF(M1220="5",I1220,0)</f>
        <v>0</v>
      </c>
      <c r="Y1220" s="31">
        <f>IF(AC1220=0,J1220,0)</f>
        <v>0</v>
      </c>
      <c r="Z1220" s="31">
        <f>IF(AC1220=15,J1220,0)</f>
        <v>0</v>
      </c>
      <c r="AA1220" s="31">
        <f>IF(AC1220=21,J1220,0)</f>
        <v>0</v>
      </c>
      <c r="AC1220" s="26">
        <v>21</v>
      </c>
      <c r="AD1220" s="26">
        <f>G1220*1</f>
        <v>0</v>
      </c>
      <c r="AE1220" s="26">
        <f>G1220*(1-1)</f>
        <v>0</v>
      </c>
      <c r="AL1220" s="26">
        <f>F1220*AD1220</f>
        <v>0</v>
      </c>
      <c r="AM1220" s="26">
        <f>F1220*AE1220</f>
        <v>0</v>
      </c>
      <c r="AN1220" s="27" t="s">
        <v>1643</v>
      </c>
      <c r="AO1220" s="27" t="s">
        <v>1656</v>
      </c>
      <c r="AP1220" s="15" t="s">
        <v>1668</v>
      </c>
    </row>
    <row r="1221" spans="1:42" x14ac:dyDescent="0.2">
      <c r="D1221" s="28" t="s">
        <v>1246</v>
      </c>
      <c r="F1221" s="29">
        <v>2</v>
      </c>
    </row>
    <row r="1222" spans="1:42" x14ac:dyDescent="0.2">
      <c r="A1222" s="23" t="s">
        <v>616</v>
      </c>
      <c r="B1222" s="23" t="s">
        <v>1112</v>
      </c>
      <c r="C1222" s="23" t="s">
        <v>1139</v>
      </c>
      <c r="D1222" s="23" t="s">
        <v>1247</v>
      </c>
      <c r="E1222" s="23" t="s">
        <v>1604</v>
      </c>
      <c r="F1222" s="24">
        <v>2</v>
      </c>
      <c r="G1222" s="24">
        <v>0</v>
      </c>
      <c r="H1222" s="24">
        <f>ROUND(F1222*AD1222,2)</f>
        <v>0</v>
      </c>
      <c r="I1222" s="24">
        <f>J1222-H1222</f>
        <v>0</v>
      </c>
      <c r="J1222" s="24">
        <f>ROUND(F1222*G1222,2)</f>
        <v>0</v>
      </c>
      <c r="K1222" s="24">
        <v>1.1999999999999999E-3</v>
      </c>
      <c r="L1222" s="24">
        <f>F1222*K1222</f>
        <v>2.3999999999999998E-3</v>
      </c>
      <c r="M1222" s="25" t="s">
        <v>7</v>
      </c>
      <c r="N1222" s="24">
        <f>IF(M1222="5",I1222,0)</f>
        <v>0</v>
      </c>
      <c r="Y1222" s="24">
        <f>IF(AC1222=0,J1222,0)</f>
        <v>0</v>
      </c>
      <c r="Z1222" s="24">
        <f>IF(AC1222=15,J1222,0)</f>
        <v>0</v>
      </c>
      <c r="AA1222" s="24">
        <f>IF(AC1222=21,J1222,0)</f>
        <v>0</v>
      </c>
      <c r="AC1222" s="26">
        <v>21</v>
      </c>
      <c r="AD1222" s="26">
        <f>G1222*0.50771855010661</f>
        <v>0</v>
      </c>
      <c r="AE1222" s="26">
        <f>G1222*(1-0.50771855010661)</f>
        <v>0</v>
      </c>
      <c r="AL1222" s="26">
        <f>F1222*AD1222</f>
        <v>0</v>
      </c>
      <c r="AM1222" s="26">
        <f>F1222*AE1222</f>
        <v>0</v>
      </c>
      <c r="AN1222" s="27" t="s">
        <v>1643</v>
      </c>
      <c r="AO1222" s="27" t="s">
        <v>1656</v>
      </c>
      <c r="AP1222" s="15" t="s">
        <v>1668</v>
      </c>
    </row>
    <row r="1223" spans="1:42" x14ac:dyDescent="0.2">
      <c r="D1223" s="28" t="s">
        <v>1246</v>
      </c>
      <c r="F1223" s="29">
        <v>2</v>
      </c>
    </row>
    <row r="1224" spans="1:42" x14ac:dyDescent="0.2">
      <c r="A1224" s="30" t="s">
        <v>617</v>
      </c>
      <c r="B1224" s="30" t="s">
        <v>1112</v>
      </c>
      <c r="C1224" s="30" t="s">
        <v>1140</v>
      </c>
      <c r="D1224" s="39" t="s">
        <v>1693</v>
      </c>
      <c r="E1224" s="30" t="s">
        <v>1604</v>
      </c>
      <c r="F1224" s="31">
        <v>2</v>
      </c>
      <c r="G1224" s="31">
        <v>0</v>
      </c>
      <c r="H1224" s="31">
        <f>ROUND(F1224*AD1224,2)</f>
        <v>0</v>
      </c>
      <c r="I1224" s="31">
        <f>J1224-H1224</f>
        <v>0</v>
      </c>
      <c r="J1224" s="31">
        <f>ROUND(F1224*G1224,2)</f>
        <v>0</v>
      </c>
      <c r="K1224" s="31">
        <v>1.0499999999999999E-3</v>
      </c>
      <c r="L1224" s="31">
        <f>F1224*K1224</f>
        <v>2.0999999999999999E-3</v>
      </c>
      <c r="M1224" s="32" t="s">
        <v>1623</v>
      </c>
      <c r="N1224" s="31">
        <f>IF(M1224="5",I1224,0)</f>
        <v>0</v>
      </c>
      <c r="Y1224" s="31">
        <f>IF(AC1224=0,J1224,0)</f>
        <v>0</v>
      </c>
      <c r="Z1224" s="31">
        <f>IF(AC1224=15,J1224,0)</f>
        <v>0</v>
      </c>
      <c r="AA1224" s="31">
        <f>IF(AC1224=21,J1224,0)</f>
        <v>0</v>
      </c>
      <c r="AC1224" s="26">
        <v>21</v>
      </c>
      <c r="AD1224" s="26">
        <f>G1224*1</f>
        <v>0</v>
      </c>
      <c r="AE1224" s="26">
        <f>G1224*(1-1)</f>
        <v>0</v>
      </c>
      <c r="AL1224" s="26">
        <f>F1224*AD1224</f>
        <v>0</v>
      </c>
      <c r="AM1224" s="26">
        <f>F1224*AE1224</f>
        <v>0</v>
      </c>
      <c r="AN1224" s="27" t="s">
        <v>1643</v>
      </c>
      <c r="AO1224" s="27" t="s">
        <v>1656</v>
      </c>
      <c r="AP1224" s="15" t="s">
        <v>1668</v>
      </c>
    </row>
    <row r="1225" spans="1:42" x14ac:dyDescent="0.2">
      <c r="D1225" s="28" t="s">
        <v>1246</v>
      </c>
      <c r="F1225" s="29">
        <v>2</v>
      </c>
    </row>
    <row r="1226" spans="1:42" x14ac:dyDescent="0.2">
      <c r="A1226" s="30" t="s">
        <v>618</v>
      </c>
      <c r="B1226" s="30" t="s">
        <v>1112</v>
      </c>
      <c r="C1226" s="30" t="s">
        <v>1141</v>
      </c>
      <c r="D1226" s="30" t="s">
        <v>1248</v>
      </c>
      <c r="E1226" s="30" t="s">
        <v>1604</v>
      </c>
      <c r="F1226" s="31">
        <v>2</v>
      </c>
      <c r="G1226" s="31">
        <v>0</v>
      </c>
      <c r="H1226" s="31">
        <f>ROUND(F1226*AD1226,2)</f>
        <v>0</v>
      </c>
      <c r="I1226" s="31">
        <f>J1226-H1226</f>
        <v>0</v>
      </c>
      <c r="J1226" s="31">
        <f>ROUND(F1226*G1226,2)</f>
        <v>0</v>
      </c>
      <c r="K1226" s="31">
        <v>7.3999999999999999E-4</v>
      </c>
      <c r="L1226" s="31">
        <f>F1226*K1226</f>
        <v>1.48E-3</v>
      </c>
      <c r="M1226" s="32" t="s">
        <v>1623</v>
      </c>
      <c r="N1226" s="31">
        <f>IF(M1226="5",I1226,0)</f>
        <v>0</v>
      </c>
      <c r="Y1226" s="31">
        <f>IF(AC1226=0,J1226,0)</f>
        <v>0</v>
      </c>
      <c r="Z1226" s="31">
        <f>IF(AC1226=15,J1226,0)</f>
        <v>0</v>
      </c>
      <c r="AA1226" s="31">
        <f>IF(AC1226=21,J1226,0)</f>
        <v>0</v>
      </c>
      <c r="AC1226" s="26">
        <v>21</v>
      </c>
      <c r="AD1226" s="26">
        <f>G1226*1</f>
        <v>0</v>
      </c>
      <c r="AE1226" s="26">
        <f>G1226*(1-1)</f>
        <v>0</v>
      </c>
      <c r="AL1226" s="26">
        <f>F1226*AD1226</f>
        <v>0</v>
      </c>
      <c r="AM1226" s="26">
        <f>F1226*AE1226</f>
        <v>0</v>
      </c>
      <c r="AN1226" s="27" t="s">
        <v>1643</v>
      </c>
      <c r="AO1226" s="27" t="s">
        <v>1656</v>
      </c>
      <c r="AP1226" s="15" t="s">
        <v>1668</v>
      </c>
    </row>
    <row r="1227" spans="1:42" x14ac:dyDescent="0.2">
      <c r="D1227" s="28" t="s">
        <v>1246</v>
      </c>
      <c r="F1227" s="29">
        <v>2</v>
      </c>
    </row>
    <row r="1228" spans="1:42" x14ac:dyDescent="0.2">
      <c r="A1228" s="23" t="s">
        <v>619</v>
      </c>
      <c r="B1228" s="23" t="s">
        <v>1112</v>
      </c>
      <c r="C1228" s="23" t="s">
        <v>1142</v>
      </c>
      <c r="D1228" s="23" t="s">
        <v>1249</v>
      </c>
      <c r="E1228" s="23" t="s">
        <v>1605</v>
      </c>
      <c r="F1228" s="24">
        <v>2</v>
      </c>
      <c r="G1228" s="24">
        <v>0</v>
      </c>
      <c r="H1228" s="24">
        <f>ROUND(F1228*AD1228,2)</f>
        <v>0</v>
      </c>
      <c r="I1228" s="24">
        <f>J1228-H1228</f>
        <v>0</v>
      </c>
      <c r="J1228" s="24">
        <f>ROUND(F1228*G1228,2)</f>
        <v>0</v>
      </c>
      <c r="K1228" s="24">
        <v>4.0000000000000001E-3</v>
      </c>
      <c r="L1228" s="24">
        <f>F1228*K1228</f>
        <v>8.0000000000000002E-3</v>
      </c>
      <c r="M1228" s="25" t="s">
        <v>7</v>
      </c>
      <c r="N1228" s="24">
        <f>IF(M1228="5",I1228,0)</f>
        <v>0</v>
      </c>
      <c r="Y1228" s="24">
        <f>IF(AC1228=0,J1228,0)</f>
        <v>0</v>
      </c>
      <c r="Z1228" s="24">
        <f>IF(AC1228=15,J1228,0)</f>
        <v>0</v>
      </c>
      <c r="AA1228" s="24">
        <f>IF(AC1228=21,J1228,0)</f>
        <v>0</v>
      </c>
      <c r="AC1228" s="26">
        <v>21</v>
      </c>
      <c r="AD1228" s="26">
        <f>G1228*0.62904717853839</f>
        <v>0</v>
      </c>
      <c r="AE1228" s="26">
        <f>G1228*(1-0.62904717853839)</f>
        <v>0</v>
      </c>
      <c r="AL1228" s="26">
        <f>F1228*AD1228</f>
        <v>0</v>
      </c>
      <c r="AM1228" s="26">
        <f>F1228*AE1228</f>
        <v>0</v>
      </c>
      <c r="AN1228" s="27" t="s">
        <v>1643</v>
      </c>
      <c r="AO1228" s="27" t="s">
        <v>1656</v>
      </c>
      <c r="AP1228" s="15" t="s">
        <v>1668</v>
      </c>
    </row>
    <row r="1229" spans="1:42" x14ac:dyDescent="0.2">
      <c r="D1229" s="28" t="s">
        <v>1246</v>
      </c>
      <c r="F1229" s="29">
        <v>2</v>
      </c>
    </row>
    <row r="1230" spans="1:42" x14ac:dyDescent="0.2">
      <c r="A1230" s="30" t="s">
        <v>620</v>
      </c>
      <c r="B1230" s="30" t="s">
        <v>1112</v>
      </c>
      <c r="C1230" s="30" t="s">
        <v>1143</v>
      </c>
      <c r="D1230" s="30" t="s">
        <v>1683</v>
      </c>
      <c r="E1230" s="30" t="s">
        <v>1604</v>
      </c>
      <c r="F1230" s="31">
        <v>2</v>
      </c>
      <c r="G1230" s="31">
        <v>0</v>
      </c>
      <c r="H1230" s="31">
        <f>ROUND(F1230*AD1230,2)</f>
        <v>0</v>
      </c>
      <c r="I1230" s="31">
        <f>J1230-H1230</f>
        <v>0</v>
      </c>
      <c r="J1230" s="31">
        <f>ROUND(F1230*G1230,2)</f>
        <v>0</v>
      </c>
      <c r="K1230" s="31">
        <v>1E-3</v>
      </c>
      <c r="L1230" s="31">
        <f>F1230*K1230</f>
        <v>2E-3</v>
      </c>
      <c r="M1230" s="32" t="s">
        <v>1623</v>
      </c>
      <c r="N1230" s="31">
        <f>IF(M1230="5",I1230,0)</f>
        <v>0</v>
      </c>
      <c r="Y1230" s="31">
        <f>IF(AC1230=0,J1230,0)</f>
        <v>0</v>
      </c>
      <c r="Z1230" s="31">
        <f>IF(AC1230=15,J1230,0)</f>
        <v>0</v>
      </c>
      <c r="AA1230" s="31">
        <f>IF(AC1230=21,J1230,0)</f>
        <v>0</v>
      </c>
      <c r="AC1230" s="26">
        <v>21</v>
      </c>
      <c r="AD1230" s="26">
        <f>G1230*1</f>
        <v>0</v>
      </c>
      <c r="AE1230" s="26">
        <f>G1230*(1-1)</f>
        <v>0</v>
      </c>
      <c r="AL1230" s="26">
        <f>F1230*AD1230</f>
        <v>0</v>
      </c>
      <c r="AM1230" s="26">
        <f>F1230*AE1230</f>
        <v>0</v>
      </c>
      <c r="AN1230" s="27" t="s">
        <v>1643</v>
      </c>
      <c r="AO1230" s="27" t="s">
        <v>1656</v>
      </c>
      <c r="AP1230" s="15" t="s">
        <v>1668</v>
      </c>
    </row>
    <row r="1231" spans="1:42" x14ac:dyDescent="0.2">
      <c r="D1231" s="28" t="s">
        <v>1246</v>
      </c>
      <c r="F1231" s="29">
        <v>2</v>
      </c>
    </row>
    <row r="1232" spans="1:42" x14ac:dyDescent="0.2">
      <c r="A1232" s="30" t="s">
        <v>621</v>
      </c>
      <c r="B1232" s="30" t="s">
        <v>1112</v>
      </c>
      <c r="C1232" s="30" t="s">
        <v>1144</v>
      </c>
      <c r="D1232" s="39" t="s">
        <v>1694</v>
      </c>
      <c r="E1232" s="30" t="s">
        <v>1604</v>
      </c>
      <c r="F1232" s="31">
        <v>2</v>
      </c>
      <c r="G1232" s="31">
        <v>0</v>
      </c>
      <c r="H1232" s="31">
        <f>ROUND(F1232*AD1232,2)</f>
        <v>0</v>
      </c>
      <c r="I1232" s="31">
        <f>J1232-H1232</f>
        <v>0</v>
      </c>
      <c r="J1232" s="31">
        <f>ROUND(F1232*G1232,2)</f>
        <v>0</v>
      </c>
      <c r="K1232" s="31">
        <v>1.4500000000000001E-2</v>
      </c>
      <c r="L1232" s="31">
        <f>F1232*K1232</f>
        <v>2.9000000000000001E-2</v>
      </c>
      <c r="M1232" s="32" t="s">
        <v>1623</v>
      </c>
      <c r="N1232" s="31">
        <f>IF(M1232="5",I1232,0)</f>
        <v>0</v>
      </c>
      <c r="Y1232" s="31">
        <f>IF(AC1232=0,J1232,0)</f>
        <v>0</v>
      </c>
      <c r="Z1232" s="31">
        <f>IF(AC1232=15,J1232,0)</f>
        <v>0</v>
      </c>
      <c r="AA1232" s="31">
        <f>IF(AC1232=21,J1232,0)</f>
        <v>0</v>
      </c>
      <c r="AC1232" s="26">
        <v>21</v>
      </c>
      <c r="AD1232" s="26">
        <f>G1232*1</f>
        <v>0</v>
      </c>
      <c r="AE1232" s="26">
        <f>G1232*(1-1)</f>
        <v>0</v>
      </c>
      <c r="AL1232" s="26">
        <f>F1232*AD1232</f>
        <v>0</v>
      </c>
      <c r="AM1232" s="26">
        <f>F1232*AE1232</f>
        <v>0</v>
      </c>
      <c r="AN1232" s="27" t="s">
        <v>1643</v>
      </c>
      <c r="AO1232" s="27" t="s">
        <v>1656</v>
      </c>
      <c r="AP1232" s="15" t="s">
        <v>1668</v>
      </c>
    </row>
    <row r="1233" spans="1:42" x14ac:dyDescent="0.2">
      <c r="D1233" s="28" t="s">
        <v>1246</v>
      </c>
      <c r="F1233" s="29">
        <v>2</v>
      </c>
    </row>
    <row r="1234" spans="1:42" x14ac:dyDescent="0.2">
      <c r="A1234" s="23" t="s">
        <v>622</v>
      </c>
      <c r="B1234" s="23" t="s">
        <v>1112</v>
      </c>
      <c r="C1234" s="23" t="s">
        <v>1152</v>
      </c>
      <c r="D1234" s="23" t="s">
        <v>1253</v>
      </c>
      <c r="E1234" s="23" t="s">
        <v>1602</v>
      </c>
      <c r="F1234" s="24">
        <v>7.0000000000000007E-2</v>
      </c>
      <c r="G1234" s="24">
        <v>0</v>
      </c>
      <c r="H1234" s="24">
        <f>ROUND(F1234*AD1234,2)</f>
        <v>0</v>
      </c>
      <c r="I1234" s="24">
        <f>J1234-H1234</f>
        <v>0</v>
      </c>
      <c r="J1234" s="24">
        <f>ROUND(F1234*G1234,2)</f>
        <v>0</v>
      </c>
      <c r="K1234" s="24">
        <v>0</v>
      </c>
      <c r="L1234" s="24">
        <f>F1234*K1234</f>
        <v>0</v>
      </c>
      <c r="M1234" s="25" t="s">
        <v>10</v>
      </c>
      <c r="N1234" s="24">
        <f>IF(M1234="5",I1234,0)</f>
        <v>0</v>
      </c>
      <c r="Y1234" s="24">
        <f>IF(AC1234=0,J1234,0)</f>
        <v>0</v>
      </c>
      <c r="Z1234" s="24">
        <f>IF(AC1234=15,J1234,0)</f>
        <v>0</v>
      </c>
      <c r="AA1234" s="24">
        <f>IF(AC1234=21,J1234,0)</f>
        <v>0</v>
      </c>
      <c r="AC1234" s="26">
        <v>21</v>
      </c>
      <c r="AD1234" s="26">
        <f>G1234*0</f>
        <v>0</v>
      </c>
      <c r="AE1234" s="26">
        <f>G1234*(1-0)</f>
        <v>0</v>
      </c>
      <c r="AL1234" s="26">
        <f>F1234*AD1234</f>
        <v>0</v>
      </c>
      <c r="AM1234" s="26">
        <f>F1234*AE1234</f>
        <v>0</v>
      </c>
      <c r="AN1234" s="27" t="s">
        <v>1643</v>
      </c>
      <c r="AO1234" s="27" t="s">
        <v>1656</v>
      </c>
      <c r="AP1234" s="15" t="s">
        <v>1668</v>
      </c>
    </row>
    <row r="1235" spans="1:42" x14ac:dyDescent="0.2">
      <c r="D1235" s="28" t="s">
        <v>1494</v>
      </c>
      <c r="F1235" s="29">
        <v>7.0000000000000007E-2</v>
      </c>
    </row>
    <row r="1236" spans="1:42" x14ac:dyDescent="0.2">
      <c r="A1236" s="20"/>
      <c r="B1236" s="21" t="s">
        <v>1112</v>
      </c>
      <c r="C1236" s="21" t="s">
        <v>755</v>
      </c>
      <c r="D1236" s="42" t="s">
        <v>1255</v>
      </c>
      <c r="E1236" s="43"/>
      <c r="F1236" s="43"/>
      <c r="G1236" s="43"/>
      <c r="H1236" s="22">
        <f>SUM(H1237:H1243)</f>
        <v>0</v>
      </c>
      <c r="I1236" s="22">
        <f>SUM(I1237:I1243)</f>
        <v>0</v>
      </c>
      <c r="J1236" s="22">
        <f>H1236+I1236</f>
        <v>0</v>
      </c>
      <c r="K1236" s="15"/>
      <c r="L1236" s="22">
        <f>SUM(L1237:L1243)</f>
        <v>5.5875000000000001E-2</v>
      </c>
      <c r="O1236" s="22">
        <f>IF(P1236="PR",J1236,SUM(N1237:N1243))</f>
        <v>0</v>
      </c>
      <c r="P1236" s="15" t="s">
        <v>1627</v>
      </c>
      <c r="Q1236" s="22">
        <f>IF(P1236="HS",H1236,0)</f>
        <v>0</v>
      </c>
      <c r="R1236" s="22">
        <f>IF(P1236="HS",I1236-O1236,0)</f>
        <v>0</v>
      </c>
      <c r="S1236" s="22">
        <f>IF(P1236="PS",H1236,0)</f>
        <v>0</v>
      </c>
      <c r="T1236" s="22">
        <f>IF(P1236="PS",I1236-O1236,0)</f>
        <v>0</v>
      </c>
      <c r="U1236" s="22">
        <f>IF(P1236="MP",H1236,0)</f>
        <v>0</v>
      </c>
      <c r="V1236" s="22">
        <f>IF(P1236="MP",I1236-O1236,0)</f>
        <v>0</v>
      </c>
      <c r="W1236" s="22">
        <f>IF(P1236="OM",H1236,0)</f>
        <v>0</v>
      </c>
      <c r="X1236" s="15" t="s">
        <v>1112</v>
      </c>
      <c r="AH1236" s="22">
        <f>SUM(Y1237:Y1243)</f>
        <v>0</v>
      </c>
      <c r="AI1236" s="22">
        <f>SUM(Z1237:Z1243)</f>
        <v>0</v>
      </c>
      <c r="AJ1236" s="22">
        <f>SUM(AA1237:AA1243)</f>
        <v>0</v>
      </c>
    </row>
    <row r="1237" spans="1:42" x14ac:dyDescent="0.2">
      <c r="A1237" s="23" t="s">
        <v>623</v>
      </c>
      <c r="B1237" s="23" t="s">
        <v>1112</v>
      </c>
      <c r="C1237" s="23" t="s">
        <v>1153</v>
      </c>
      <c r="D1237" s="40" t="s">
        <v>1699</v>
      </c>
      <c r="E1237" s="23" t="s">
        <v>1600</v>
      </c>
      <c r="F1237" s="24">
        <v>2.65</v>
      </c>
      <c r="G1237" s="24">
        <v>0</v>
      </c>
      <c r="H1237" s="24">
        <f>ROUND(F1237*AD1237,2)</f>
        <v>0</v>
      </c>
      <c r="I1237" s="24">
        <f>J1237-H1237</f>
        <v>0</v>
      </c>
      <c r="J1237" s="24">
        <f>ROUND(F1237*G1237,2)</f>
        <v>0</v>
      </c>
      <c r="K1237" s="24">
        <v>3.5000000000000001E-3</v>
      </c>
      <c r="L1237" s="24">
        <f>F1237*K1237</f>
        <v>9.2750000000000003E-3</v>
      </c>
      <c r="M1237" s="25" t="s">
        <v>7</v>
      </c>
      <c r="N1237" s="24">
        <f>IF(M1237="5",I1237,0)</f>
        <v>0</v>
      </c>
      <c r="Y1237" s="24">
        <f>IF(AC1237=0,J1237,0)</f>
        <v>0</v>
      </c>
      <c r="Z1237" s="24">
        <f>IF(AC1237=15,J1237,0)</f>
        <v>0</v>
      </c>
      <c r="AA1237" s="24">
        <f>IF(AC1237=21,J1237,0)</f>
        <v>0</v>
      </c>
      <c r="AC1237" s="26">
        <v>21</v>
      </c>
      <c r="AD1237" s="26">
        <f>G1237*0.372054263565891</f>
        <v>0</v>
      </c>
      <c r="AE1237" s="26">
        <f>G1237*(1-0.372054263565891)</f>
        <v>0</v>
      </c>
      <c r="AL1237" s="26">
        <f>F1237*AD1237</f>
        <v>0</v>
      </c>
      <c r="AM1237" s="26">
        <f>F1237*AE1237</f>
        <v>0</v>
      </c>
      <c r="AN1237" s="27" t="s">
        <v>1644</v>
      </c>
      <c r="AO1237" s="27" t="s">
        <v>1657</v>
      </c>
      <c r="AP1237" s="15" t="s">
        <v>1668</v>
      </c>
    </row>
    <row r="1238" spans="1:42" x14ac:dyDescent="0.2">
      <c r="D1238" s="28" t="s">
        <v>1495</v>
      </c>
      <c r="F1238" s="29">
        <v>2.65</v>
      </c>
    </row>
    <row r="1239" spans="1:42" x14ac:dyDescent="0.2">
      <c r="A1239" s="23" t="s">
        <v>624</v>
      </c>
      <c r="B1239" s="23" t="s">
        <v>1112</v>
      </c>
      <c r="C1239" s="23" t="s">
        <v>1154</v>
      </c>
      <c r="D1239" s="23" t="s">
        <v>1256</v>
      </c>
      <c r="E1239" s="23" t="s">
        <v>1600</v>
      </c>
      <c r="F1239" s="24">
        <v>2.65</v>
      </c>
      <c r="G1239" s="24">
        <v>0</v>
      </c>
      <c r="H1239" s="24">
        <f>ROUND(F1239*AD1239,2)</f>
        <v>0</v>
      </c>
      <c r="I1239" s="24">
        <f>J1239-H1239</f>
        <v>0</v>
      </c>
      <c r="J1239" s="24">
        <f>ROUND(F1239*G1239,2)</f>
        <v>0</v>
      </c>
      <c r="K1239" s="24">
        <v>8.0000000000000004E-4</v>
      </c>
      <c r="L1239" s="24">
        <f>F1239*K1239</f>
        <v>2.1199999999999999E-3</v>
      </c>
      <c r="M1239" s="25" t="s">
        <v>7</v>
      </c>
      <c r="N1239" s="24">
        <f>IF(M1239="5",I1239,0)</f>
        <v>0</v>
      </c>
      <c r="Y1239" s="24">
        <f>IF(AC1239=0,J1239,0)</f>
        <v>0</v>
      </c>
      <c r="Z1239" s="24">
        <f>IF(AC1239=15,J1239,0)</f>
        <v>0</v>
      </c>
      <c r="AA1239" s="24">
        <f>IF(AC1239=21,J1239,0)</f>
        <v>0</v>
      </c>
      <c r="AC1239" s="26">
        <v>21</v>
      </c>
      <c r="AD1239" s="26">
        <f>G1239*1</f>
        <v>0</v>
      </c>
      <c r="AE1239" s="26">
        <f>G1239*(1-1)</f>
        <v>0</v>
      </c>
      <c r="AL1239" s="26">
        <f>F1239*AD1239</f>
        <v>0</v>
      </c>
      <c r="AM1239" s="26">
        <f>F1239*AE1239</f>
        <v>0</v>
      </c>
      <c r="AN1239" s="27" t="s">
        <v>1644</v>
      </c>
      <c r="AO1239" s="27" t="s">
        <v>1657</v>
      </c>
      <c r="AP1239" s="15" t="s">
        <v>1668</v>
      </c>
    </row>
    <row r="1240" spans="1:42" x14ac:dyDescent="0.2">
      <c r="D1240" s="28" t="s">
        <v>1491</v>
      </c>
      <c r="F1240" s="29">
        <v>2.65</v>
      </c>
    </row>
    <row r="1241" spans="1:42" x14ac:dyDescent="0.2">
      <c r="A1241" s="30" t="s">
        <v>625</v>
      </c>
      <c r="B1241" s="30" t="s">
        <v>1112</v>
      </c>
      <c r="C1241" s="30" t="s">
        <v>1155</v>
      </c>
      <c r="D1241" s="39" t="s">
        <v>1700</v>
      </c>
      <c r="E1241" s="30" t="s">
        <v>1600</v>
      </c>
      <c r="F1241" s="31">
        <v>2.78</v>
      </c>
      <c r="G1241" s="31">
        <v>0</v>
      </c>
      <c r="H1241" s="31">
        <f>ROUND(F1241*AD1241,2)</f>
        <v>0</v>
      </c>
      <c r="I1241" s="31">
        <f>J1241-H1241</f>
        <v>0</v>
      </c>
      <c r="J1241" s="31">
        <f>ROUND(F1241*G1241,2)</f>
        <v>0</v>
      </c>
      <c r="K1241" s="31">
        <v>1.6E-2</v>
      </c>
      <c r="L1241" s="31">
        <f>F1241*K1241</f>
        <v>4.4479999999999999E-2</v>
      </c>
      <c r="M1241" s="32" t="s">
        <v>1623</v>
      </c>
      <c r="N1241" s="31">
        <f>IF(M1241="5",I1241,0)</f>
        <v>0</v>
      </c>
      <c r="Y1241" s="31">
        <f>IF(AC1241=0,J1241,0)</f>
        <v>0</v>
      </c>
      <c r="Z1241" s="31">
        <f>IF(AC1241=15,J1241,0)</f>
        <v>0</v>
      </c>
      <c r="AA1241" s="31">
        <f>IF(AC1241=21,J1241,0)</f>
        <v>0</v>
      </c>
      <c r="AC1241" s="26">
        <v>21</v>
      </c>
      <c r="AD1241" s="26">
        <f>G1241*1</f>
        <v>0</v>
      </c>
      <c r="AE1241" s="26">
        <f>G1241*(1-1)</f>
        <v>0</v>
      </c>
      <c r="AL1241" s="26">
        <f>F1241*AD1241</f>
        <v>0</v>
      </c>
      <c r="AM1241" s="26">
        <f>F1241*AE1241</f>
        <v>0</v>
      </c>
      <c r="AN1241" s="27" t="s">
        <v>1644</v>
      </c>
      <c r="AO1241" s="27" t="s">
        <v>1657</v>
      </c>
      <c r="AP1241" s="15" t="s">
        <v>1668</v>
      </c>
    </row>
    <row r="1242" spans="1:42" x14ac:dyDescent="0.2">
      <c r="D1242" s="28" t="s">
        <v>1496</v>
      </c>
      <c r="F1242" s="29">
        <v>2.78</v>
      </c>
    </row>
    <row r="1243" spans="1:42" x14ac:dyDescent="0.2">
      <c r="A1243" s="23" t="s">
        <v>626</v>
      </c>
      <c r="B1243" s="23" t="s">
        <v>1112</v>
      </c>
      <c r="C1243" s="23" t="s">
        <v>1156</v>
      </c>
      <c r="D1243" s="23" t="s">
        <v>1258</v>
      </c>
      <c r="E1243" s="23" t="s">
        <v>1602</v>
      </c>
      <c r="F1243" s="24">
        <v>0.06</v>
      </c>
      <c r="G1243" s="24">
        <v>0</v>
      </c>
      <c r="H1243" s="24">
        <f>ROUND(F1243*AD1243,2)</f>
        <v>0</v>
      </c>
      <c r="I1243" s="24">
        <f>J1243-H1243</f>
        <v>0</v>
      </c>
      <c r="J1243" s="24">
        <f>ROUND(F1243*G1243,2)</f>
        <v>0</v>
      </c>
      <c r="K1243" s="24">
        <v>0</v>
      </c>
      <c r="L1243" s="24">
        <f>F1243*K1243</f>
        <v>0</v>
      </c>
      <c r="M1243" s="25" t="s">
        <v>10</v>
      </c>
      <c r="N1243" s="24">
        <f>IF(M1243="5",I1243,0)</f>
        <v>0</v>
      </c>
      <c r="Y1243" s="24">
        <f>IF(AC1243=0,J1243,0)</f>
        <v>0</v>
      </c>
      <c r="Z1243" s="24">
        <f>IF(AC1243=15,J1243,0)</f>
        <v>0</v>
      </c>
      <c r="AA1243" s="24">
        <f>IF(AC1243=21,J1243,0)</f>
        <v>0</v>
      </c>
      <c r="AC1243" s="26">
        <v>21</v>
      </c>
      <c r="AD1243" s="26">
        <f>G1243*0</f>
        <v>0</v>
      </c>
      <c r="AE1243" s="26">
        <f>G1243*(1-0)</f>
        <v>0</v>
      </c>
      <c r="AL1243" s="26">
        <f>F1243*AD1243</f>
        <v>0</v>
      </c>
      <c r="AM1243" s="26">
        <f>F1243*AE1243</f>
        <v>0</v>
      </c>
      <c r="AN1243" s="27" t="s">
        <v>1644</v>
      </c>
      <c r="AO1243" s="27" t="s">
        <v>1657</v>
      </c>
      <c r="AP1243" s="15" t="s">
        <v>1668</v>
      </c>
    </row>
    <row r="1244" spans="1:42" x14ac:dyDescent="0.2">
      <c r="D1244" s="28" t="s">
        <v>1497</v>
      </c>
      <c r="F1244" s="29">
        <v>0.06</v>
      </c>
    </row>
    <row r="1245" spans="1:42" x14ac:dyDescent="0.2">
      <c r="A1245" s="20"/>
      <c r="B1245" s="21" t="s">
        <v>1112</v>
      </c>
      <c r="C1245" s="21" t="s">
        <v>764</v>
      </c>
      <c r="D1245" s="42" t="s">
        <v>1260</v>
      </c>
      <c r="E1245" s="43"/>
      <c r="F1245" s="43"/>
      <c r="G1245" s="43"/>
      <c r="H1245" s="22">
        <f>SUM(H1246:H1267)</f>
        <v>0</v>
      </c>
      <c r="I1245" s="22">
        <f>SUM(I1246:I1267)</f>
        <v>0</v>
      </c>
      <c r="J1245" s="22">
        <f>H1245+I1245</f>
        <v>0</v>
      </c>
      <c r="K1245" s="15"/>
      <c r="L1245" s="22">
        <f>SUM(L1246:L1267)</f>
        <v>0.43329990000000002</v>
      </c>
      <c r="O1245" s="22">
        <f>IF(P1245="PR",J1245,SUM(N1246:N1267))</f>
        <v>0</v>
      </c>
      <c r="P1245" s="15" t="s">
        <v>1627</v>
      </c>
      <c r="Q1245" s="22">
        <f>IF(P1245="HS",H1245,0)</f>
        <v>0</v>
      </c>
      <c r="R1245" s="22">
        <f>IF(P1245="HS",I1245-O1245,0)</f>
        <v>0</v>
      </c>
      <c r="S1245" s="22">
        <f>IF(P1245="PS",H1245,0)</f>
        <v>0</v>
      </c>
      <c r="T1245" s="22">
        <f>IF(P1245="PS",I1245-O1245,0)</f>
        <v>0</v>
      </c>
      <c r="U1245" s="22">
        <f>IF(P1245="MP",H1245,0)</f>
        <v>0</v>
      </c>
      <c r="V1245" s="22">
        <f>IF(P1245="MP",I1245-O1245,0)</f>
        <v>0</v>
      </c>
      <c r="W1245" s="22">
        <f>IF(P1245="OM",H1245,0)</f>
        <v>0</v>
      </c>
      <c r="X1245" s="15" t="s">
        <v>1112</v>
      </c>
      <c r="AH1245" s="22">
        <f>SUM(Y1246:Y1267)</f>
        <v>0</v>
      </c>
      <c r="AI1245" s="22">
        <f>SUM(Z1246:Z1267)</f>
        <v>0</v>
      </c>
      <c r="AJ1245" s="22">
        <f>SUM(AA1246:AA1267)</f>
        <v>0</v>
      </c>
    </row>
    <row r="1246" spans="1:42" x14ac:dyDescent="0.2">
      <c r="A1246" s="23" t="s">
        <v>627</v>
      </c>
      <c r="B1246" s="23" t="s">
        <v>1112</v>
      </c>
      <c r="C1246" s="23" t="s">
        <v>1157</v>
      </c>
      <c r="D1246" s="23" t="s">
        <v>1261</v>
      </c>
      <c r="E1246" s="23" t="s">
        <v>1600</v>
      </c>
      <c r="F1246" s="24">
        <v>20.58</v>
      </c>
      <c r="G1246" s="24">
        <v>0</v>
      </c>
      <c r="H1246" s="24">
        <f>ROUND(F1246*AD1246,2)</f>
        <v>0</v>
      </c>
      <c r="I1246" s="24">
        <f>J1246-H1246</f>
        <v>0</v>
      </c>
      <c r="J1246" s="24">
        <f>ROUND(F1246*G1246,2)</f>
        <v>0</v>
      </c>
      <c r="K1246" s="24">
        <v>0</v>
      </c>
      <c r="L1246" s="24">
        <f>F1246*K1246</f>
        <v>0</v>
      </c>
      <c r="M1246" s="25" t="s">
        <v>7</v>
      </c>
      <c r="N1246" s="24">
        <f>IF(M1246="5",I1246,0)</f>
        <v>0</v>
      </c>
      <c r="Y1246" s="24">
        <f>IF(AC1246=0,J1246,0)</f>
        <v>0</v>
      </c>
      <c r="Z1246" s="24">
        <f>IF(AC1246=15,J1246,0)</f>
        <v>0</v>
      </c>
      <c r="AA1246" s="24">
        <f>IF(AC1246=21,J1246,0)</f>
        <v>0</v>
      </c>
      <c r="AC1246" s="26">
        <v>21</v>
      </c>
      <c r="AD1246" s="26">
        <f>G1246*0.334494773519164</f>
        <v>0</v>
      </c>
      <c r="AE1246" s="26">
        <f>G1246*(1-0.334494773519164)</f>
        <v>0</v>
      </c>
      <c r="AL1246" s="26">
        <f>F1246*AD1246</f>
        <v>0</v>
      </c>
      <c r="AM1246" s="26">
        <f>F1246*AE1246</f>
        <v>0</v>
      </c>
      <c r="AN1246" s="27" t="s">
        <v>1645</v>
      </c>
      <c r="AO1246" s="27" t="s">
        <v>1658</v>
      </c>
      <c r="AP1246" s="15" t="s">
        <v>1668</v>
      </c>
    </row>
    <row r="1247" spans="1:42" x14ac:dyDescent="0.2">
      <c r="D1247" s="28" t="s">
        <v>1498</v>
      </c>
      <c r="F1247" s="29">
        <v>10.19</v>
      </c>
    </row>
    <row r="1248" spans="1:42" x14ac:dyDescent="0.2">
      <c r="D1248" s="28" t="s">
        <v>1499</v>
      </c>
      <c r="F1248" s="29">
        <v>10.39</v>
      </c>
    </row>
    <row r="1249" spans="1:42" x14ac:dyDescent="0.2">
      <c r="A1249" s="23" t="s">
        <v>628</v>
      </c>
      <c r="B1249" s="23" t="s">
        <v>1112</v>
      </c>
      <c r="C1249" s="23" t="s">
        <v>1158</v>
      </c>
      <c r="D1249" s="40" t="s">
        <v>1701</v>
      </c>
      <c r="E1249" s="23" t="s">
        <v>1600</v>
      </c>
      <c r="F1249" s="24">
        <v>20.58</v>
      </c>
      <c r="G1249" s="24">
        <v>0</v>
      </c>
      <c r="H1249" s="24">
        <f>ROUND(F1249*AD1249,2)</f>
        <v>0</v>
      </c>
      <c r="I1249" s="24">
        <f>J1249-H1249</f>
        <v>0</v>
      </c>
      <c r="J1249" s="24">
        <f>ROUND(F1249*G1249,2)</f>
        <v>0</v>
      </c>
      <c r="K1249" s="24">
        <v>1.1E-4</v>
      </c>
      <c r="L1249" s="24">
        <f>F1249*K1249</f>
        <v>2.2637999999999998E-3</v>
      </c>
      <c r="M1249" s="25" t="s">
        <v>7</v>
      </c>
      <c r="N1249" s="24">
        <f>IF(M1249="5",I1249,0)</f>
        <v>0</v>
      </c>
      <c r="Y1249" s="24">
        <f>IF(AC1249=0,J1249,0)</f>
        <v>0</v>
      </c>
      <c r="Z1249" s="24">
        <f>IF(AC1249=15,J1249,0)</f>
        <v>0</v>
      </c>
      <c r="AA1249" s="24">
        <f>IF(AC1249=21,J1249,0)</f>
        <v>0</v>
      </c>
      <c r="AC1249" s="26">
        <v>21</v>
      </c>
      <c r="AD1249" s="26">
        <f>G1249*0.75</f>
        <v>0</v>
      </c>
      <c r="AE1249" s="26">
        <f>G1249*(1-0.75)</f>
        <v>0</v>
      </c>
      <c r="AL1249" s="26">
        <f>F1249*AD1249</f>
        <v>0</v>
      </c>
      <c r="AM1249" s="26">
        <f>F1249*AE1249</f>
        <v>0</v>
      </c>
      <c r="AN1249" s="27" t="s">
        <v>1645</v>
      </c>
      <c r="AO1249" s="27" t="s">
        <v>1658</v>
      </c>
      <c r="AP1249" s="15" t="s">
        <v>1668</v>
      </c>
    </row>
    <row r="1250" spans="1:42" x14ac:dyDescent="0.2">
      <c r="D1250" s="28" t="s">
        <v>1492</v>
      </c>
      <c r="F1250" s="29">
        <v>20.58</v>
      </c>
    </row>
    <row r="1251" spans="1:42" x14ac:dyDescent="0.2">
      <c r="A1251" s="23" t="s">
        <v>629</v>
      </c>
      <c r="B1251" s="23" t="s">
        <v>1112</v>
      </c>
      <c r="C1251" s="23" t="s">
        <v>1159</v>
      </c>
      <c r="D1251" s="40" t="s">
        <v>1702</v>
      </c>
      <c r="E1251" s="23" t="s">
        <v>1600</v>
      </c>
      <c r="F1251" s="24">
        <v>20.58</v>
      </c>
      <c r="G1251" s="24">
        <v>0</v>
      </c>
      <c r="H1251" s="24">
        <f>ROUND(F1251*AD1251,2)</f>
        <v>0</v>
      </c>
      <c r="I1251" s="24">
        <f>J1251-H1251</f>
        <v>0</v>
      </c>
      <c r="J1251" s="24">
        <f>ROUND(F1251*G1251,2)</f>
        <v>0</v>
      </c>
      <c r="K1251" s="24">
        <v>3.5000000000000001E-3</v>
      </c>
      <c r="L1251" s="24">
        <f>F1251*K1251</f>
        <v>7.2029999999999997E-2</v>
      </c>
      <c r="M1251" s="25" t="s">
        <v>7</v>
      </c>
      <c r="N1251" s="24">
        <f>IF(M1251="5",I1251,0)</f>
        <v>0</v>
      </c>
      <c r="Y1251" s="24">
        <f>IF(AC1251=0,J1251,0)</f>
        <v>0</v>
      </c>
      <c r="Z1251" s="24">
        <f>IF(AC1251=15,J1251,0)</f>
        <v>0</v>
      </c>
      <c r="AA1251" s="24">
        <f>IF(AC1251=21,J1251,0)</f>
        <v>0</v>
      </c>
      <c r="AC1251" s="26">
        <v>21</v>
      </c>
      <c r="AD1251" s="26">
        <f>G1251*0.315275310834813</f>
        <v>0</v>
      </c>
      <c r="AE1251" s="26">
        <f>G1251*(1-0.315275310834813)</f>
        <v>0</v>
      </c>
      <c r="AL1251" s="26">
        <f>F1251*AD1251</f>
        <v>0</v>
      </c>
      <c r="AM1251" s="26">
        <f>F1251*AE1251</f>
        <v>0</v>
      </c>
      <c r="AN1251" s="27" t="s">
        <v>1645</v>
      </c>
      <c r="AO1251" s="27" t="s">
        <v>1658</v>
      </c>
      <c r="AP1251" s="15" t="s">
        <v>1668</v>
      </c>
    </row>
    <row r="1252" spans="1:42" x14ac:dyDescent="0.2">
      <c r="D1252" s="28" t="s">
        <v>1492</v>
      </c>
      <c r="F1252" s="29">
        <v>20.58</v>
      </c>
    </row>
    <row r="1253" spans="1:42" x14ac:dyDescent="0.2">
      <c r="A1253" s="30" t="s">
        <v>630</v>
      </c>
      <c r="B1253" s="30" t="s">
        <v>1112</v>
      </c>
      <c r="C1253" s="30" t="s">
        <v>1160</v>
      </c>
      <c r="D1253" s="39" t="s">
        <v>1703</v>
      </c>
      <c r="E1253" s="30" t="s">
        <v>1600</v>
      </c>
      <c r="F1253" s="31">
        <v>21.61</v>
      </c>
      <c r="G1253" s="31">
        <v>0</v>
      </c>
      <c r="H1253" s="31">
        <f>ROUND(F1253*AD1253,2)</f>
        <v>0</v>
      </c>
      <c r="I1253" s="31">
        <f>J1253-H1253</f>
        <v>0</v>
      </c>
      <c r="J1253" s="31">
        <f>ROUND(F1253*G1253,2)</f>
        <v>0</v>
      </c>
      <c r="K1253" s="31">
        <v>1.6E-2</v>
      </c>
      <c r="L1253" s="31">
        <f>F1253*K1253</f>
        <v>0.34576000000000001</v>
      </c>
      <c r="M1253" s="32" t="s">
        <v>1623</v>
      </c>
      <c r="N1253" s="31">
        <f>IF(M1253="5",I1253,0)</f>
        <v>0</v>
      </c>
      <c r="Y1253" s="31">
        <f>IF(AC1253=0,J1253,0)</f>
        <v>0</v>
      </c>
      <c r="Z1253" s="31">
        <f>IF(AC1253=15,J1253,0)</f>
        <v>0</v>
      </c>
      <c r="AA1253" s="31">
        <f>IF(AC1253=21,J1253,0)</f>
        <v>0</v>
      </c>
      <c r="AC1253" s="26">
        <v>21</v>
      </c>
      <c r="AD1253" s="26">
        <f>G1253*1</f>
        <v>0</v>
      </c>
      <c r="AE1253" s="26">
        <f>G1253*(1-1)</f>
        <v>0</v>
      </c>
      <c r="AL1253" s="26">
        <f>F1253*AD1253</f>
        <v>0</v>
      </c>
      <c r="AM1253" s="26">
        <f>F1253*AE1253</f>
        <v>0</v>
      </c>
      <c r="AN1253" s="27" t="s">
        <v>1645</v>
      </c>
      <c r="AO1253" s="27" t="s">
        <v>1658</v>
      </c>
      <c r="AP1253" s="15" t="s">
        <v>1668</v>
      </c>
    </row>
    <row r="1254" spans="1:42" x14ac:dyDescent="0.2">
      <c r="D1254" s="28" t="s">
        <v>1500</v>
      </c>
      <c r="F1254" s="29">
        <v>21.61</v>
      </c>
    </row>
    <row r="1255" spans="1:42" x14ac:dyDescent="0.2">
      <c r="A1255" s="23" t="s">
        <v>631</v>
      </c>
      <c r="B1255" s="23" t="s">
        <v>1112</v>
      </c>
      <c r="C1255" s="23" t="s">
        <v>1161</v>
      </c>
      <c r="D1255" s="23" t="s">
        <v>1266</v>
      </c>
      <c r="E1255" s="23" t="s">
        <v>1600</v>
      </c>
      <c r="F1255" s="24">
        <v>18.91</v>
      </c>
      <c r="G1255" s="24">
        <v>0</v>
      </c>
      <c r="H1255" s="24">
        <f>ROUND(F1255*AD1255,2)</f>
        <v>0</v>
      </c>
      <c r="I1255" s="24">
        <f>J1255-H1255</f>
        <v>0</v>
      </c>
      <c r="J1255" s="24">
        <f>ROUND(F1255*G1255,2)</f>
        <v>0</v>
      </c>
      <c r="K1255" s="24">
        <v>1.1E-4</v>
      </c>
      <c r="L1255" s="24">
        <f>F1255*K1255</f>
        <v>2.0801000000000001E-3</v>
      </c>
      <c r="M1255" s="25" t="s">
        <v>7</v>
      </c>
      <c r="N1255" s="24">
        <f>IF(M1255="5",I1255,0)</f>
        <v>0</v>
      </c>
      <c r="Y1255" s="24">
        <f>IF(AC1255=0,J1255,0)</f>
        <v>0</v>
      </c>
      <c r="Z1255" s="24">
        <f>IF(AC1255=15,J1255,0)</f>
        <v>0</v>
      </c>
      <c r="AA1255" s="24">
        <f>IF(AC1255=21,J1255,0)</f>
        <v>0</v>
      </c>
      <c r="AC1255" s="26">
        <v>21</v>
      </c>
      <c r="AD1255" s="26">
        <f>G1255*1</f>
        <v>0</v>
      </c>
      <c r="AE1255" s="26">
        <f>G1255*(1-1)</f>
        <v>0</v>
      </c>
      <c r="AL1255" s="26">
        <f>F1255*AD1255</f>
        <v>0</v>
      </c>
      <c r="AM1255" s="26">
        <f>F1255*AE1255</f>
        <v>0</v>
      </c>
      <c r="AN1255" s="27" t="s">
        <v>1645</v>
      </c>
      <c r="AO1255" s="27" t="s">
        <v>1658</v>
      </c>
      <c r="AP1255" s="15" t="s">
        <v>1668</v>
      </c>
    </row>
    <row r="1256" spans="1:42" x14ac:dyDescent="0.2">
      <c r="D1256" s="28" t="s">
        <v>1501</v>
      </c>
      <c r="F1256" s="29">
        <v>18.91</v>
      </c>
    </row>
    <row r="1257" spans="1:42" x14ac:dyDescent="0.2">
      <c r="A1257" s="23" t="s">
        <v>632</v>
      </c>
      <c r="B1257" s="23" t="s">
        <v>1112</v>
      </c>
      <c r="C1257" s="23" t="s">
        <v>1162</v>
      </c>
      <c r="D1257" s="23" t="s">
        <v>1267</v>
      </c>
      <c r="E1257" s="23" t="s">
        <v>1601</v>
      </c>
      <c r="F1257" s="24">
        <v>35.450000000000003</v>
      </c>
      <c r="G1257" s="24">
        <v>0</v>
      </c>
      <c r="H1257" s="24">
        <f>ROUND(F1257*AD1257,2)</f>
        <v>0</v>
      </c>
      <c r="I1257" s="24">
        <f>J1257-H1257</f>
        <v>0</v>
      </c>
      <c r="J1257" s="24">
        <f>ROUND(F1257*G1257,2)</f>
        <v>0</v>
      </c>
      <c r="K1257" s="24">
        <v>0</v>
      </c>
      <c r="L1257" s="24">
        <f>F1257*K1257</f>
        <v>0</v>
      </c>
      <c r="M1257" s="25" t="s">
        <v>7</v>
      </c>
      <c r="N1257" s="24">
        <f>IF(M1257="5",I1257,0)</f>
        <v>0</v>
      </c>
      <c r="Y1257" s="24">
        <f>IF(AC1257=0,J1257,0)</f>
        <v>0</v>
      </c>
      <c r="Z1257" s="24">
        <f>IF(AC1257=15,J1257,0)</f>
        <v>0</v>
      </c>
      <c r="AA1257" s="24">
        <f>IF(AC1257=21,J1257,0)</f>
        <v>0</v>
      </c>
      <c r="AC1257" s="26">
        <v>21</v>
      </c>
      <c r="AD1257" s="26">
        <f>G1257*0</f>
        <v>0</v>
      </c>
      <c r="AE1257" s="26">
        <f>G1257*(1-0)</f>
        <v>0</v>
      </c>
      <c r="AL1257" s="26">
        <f>F1257*AD1257</f>
        <v>0</v>
      </c>
      <c r="AM1257" s="26">
        <f>F1257*AE1257</f>
        <v>0</v>
      </c>
      <c r="AN1257" s="27" t="s">
        <v>1645</v>
      </c>
      <c r="AO1257" s="27" t="s">
        <v>1658</v>
      </c>
      <c r="AP1257" s="15" t="s">
        <v>1668</v>
      </c>
    </row>
    <row r="1258" spans="1:42" x14ac:dyDescent="0.2">
      <c r="D1258" s="28" t="s">
        <v>1502</v>
      </c>
      <c r="F1258" s="29">
        <v>21.6</v>
      </c>
    </row>
    <row r="1259" spans="1:42" x14ac:dyDescent="0.2">
      <c r="D1259" s="28" t="s">
        <v>1503</v>
      </c>
      <c r="F1259" s="29">
        <v>4.25</v>
      </c>
    </row>
    <row r="1260" spans="1:42" x14ac:dyDescent="0.2">
      <c r="D1260" s="28" t="s">
        <v>1270</v>
      </c>
      <c r="F1260" s="29">
        <v>9.6</v>
      </c>
    </row>
    <row r="1261" spans="1:42" x14ac:dyDescent="0.2">
      <c r="A1261" s="23" t="s">
        <v>633</v>
      </c>
      <c r="B1261" s="23" t="s">
        <v>1112</v>
      </c>
      <c r="C1261" s="23" t="s">
        <v>1163</v>
      </c>
      <c r="D1261" s="23" t="s">
        <v>1271</v>
      </c>
      <c r="E1261" s="23" t="s">
        <v>1601</v>
      </c>
      <c r="F1261" s="24">
        <v>4.46</v>
      </c>
      <c r="G1261" s="24">
        <v>0</v>
      </c>
      <c r="H1261" s="24">
        <f>ROUND(F1261*AD1261,2)</f>
        <v>0</v>
      </c>
      <c r="I1261" s="24">
        <f>J1261-H1261</f>
        <v>0</v>
      </c>
      <c r="J1261" s="24">
        <f>ROUND(F1261*G1261,2)</f>
        <v>0</v>
      </c>
      <c r="K1261" s="24">
        <v>2.9999999999999997E-4</v>
      </c>
      <c r="L1261" s="24">
        <f>F1261*K1261</f>
        <v>1.3379999999999998E-3</v>
      </c>
      <c r="M1261" s="25" t="s">
        <v>7</v>
      </c>
      <c r="N1261" s="24">
        <f>IF(M1261="5",I1261,0)</f>
        <v>0</v>
      </c>
      <c r="Y1261" s="24">
        <f>IF(AC1261=0,J1261,0)</f>
        <v>0</v>
      </c>
      <c r="Z1261" s="24">
        <f>IF(AC1261=15,J1261,0)</f>
        <v>0</v>
      </c>
      <c r="AA1261" s="24">
        <f>IF(AC1261=21,J1261,0)</f>
        <v>0</v>
      </c>
      <c r="AC1261" s="26">
        <v>21</v>
      </c>
      <c r="AD1261" s="26">
        <f>G1261*1</f>
        <v>0</v>
      </c>
      <c r="AE1261" s="26">
        <f>G1261*(1-1)</f>
        <v>0</v>
      </c>
      <c r="AL1261" s="26">
        <f>F1261*AD1261</f>
        <v>0</v>
      </c>
      <c r="AM1261" s="26">
        <f>F1261*AE1261</f>
        <v>0</v>
      </c>
      <c r="AN1261" s="27" t="s">
        <v>1645</v>
      </c>
      <c r="AO1261" s="27" t="s">
        <v>1658</v>
      </c>
      <c r="AP1261" s="15" t="s">
        <v>1668</v>
      </c>
    </row>
    <row r="1262" spans="1:42" x14ac:dyDescent="0.2">
      <c r="D1262" s="28" t="s">
        <v>1504</v>
      </c>
      <c r="F1262" s="29">
        <v>4.46</v>
      </c>
    </row>
    <row r="1263" spans="1:42" x14ac:dyDescent="0.2">
      <c r="A1263" s="23" t="s">
        <v>634</v>
      </c>
      <c r="B1263" s="23" t="s">
        <v>1112</v>
      </c>
      <c r="C1263" s="23" t="s">
        <v>1164</v>
      </c>
      <c r="D1263" s="23" t="s">
        <v>1273</v>
      </c>
      <c r="E1263" s="23" t="s">
        <v>1601</v>
      </c>
      <c r="F1263" s="24">
        <v>22.68</v>
      </c>
      <c r="G1263" s="24">
        <v>0</v>
      </c>
      <c r="H1263" s="24">
        <f>ROUND(F1263*AD1263,2)</f>
        <v>0</v>
      </c>
      <c r="I1263" s="24">
        <f>J1263-H1263</f>
        <v>0</v>
      </c>
      <c r="J1263" s="24">
        <f>ROUND(F1263*G1263,2)</f>
        <v>0</v>
      </c>
      <c r="K1263" s="24">
        <v>2.9999999999999997E-4</v>
      </c>
      <c r="L1263" s="24">
        <f>F1263*K1263</f>
        <v>6.8039999999999993E-3</v>
      </c>
      <c r="M1263" s="25" t="s">
        <v>7</v>
      </c>
      <c r="N1263" s="24">
        <f>IF(M1263="5",I1263,0)</f>
        <v>0</v>
      </c>
      <c r="Y1263" s="24">
        <f>IF(AC1263=0,J1263,0)</f>
        <v>0</v>
      </c>
      <c r="Z1263" s="24">
        <f>IF(AC1263=15,J1263,0)</f>
        <v>0</v>
      </c>
      <c r="AA1263" s="24">
        <f>IF(AC1263=21,J1263,0)</f>
        <v>0</v>
      </c>
      <c r="AC1263" s="26">
        <v>21</v>
      </c>
      <c r="AD1263" s="26">
        <f>G1263*1</f>
        <v>0</v>
      </c>
      <c r="AE1263" s="26">
        <f>G1263*(1-1)</f>
        <v>0</v>
      </c>
      <c r="AL1263" s="26">
        <f>F1263*AD1263</f>
        <v>0</v>
      </c>
      <c r="AM1263" s="26">
        <f>F1263*AE1263</f>
        <v>0</v>
      </c>
      <c r="AN1263" s="27" t="s">
        <v>1645</v>
      </c>
      <c r="AO1263" s="27" t="s">
        <v>1658</v>
      </c>
      <c r="AP1263" s="15" t="s">
        <v>1668</v>
      </c>
    </row>
    <row r="1264" spans="1:42" x14ac:dyDescent="0.2">
      <c r="D1264" s="28" t="s">
        <v>1505</v>
      </c>
      <c r="F1264" s="29">
        <v>22.68</v>
      </c>
    </row>
    <row r="1265" spans="1:42" x14ac:dyDescent="0.2">
      <c r="A1265" s="23" t="s">
        <v>635</v>
      </c>
      <c r="B1265" s="23" t="s">
        <v>1112</v>
      </c>
      <c r="C1265" s="23" t="s">
        <v>1165</v>
      </c>
      <c r="D1265" s="23" t="s">
        <v>1275</v>
      </c>
      <c r="E1265" s="23" t="s">
        <v>1601</v>
      </c>
      <c r="F1265" s="24">
        <v>10.08</v>
      </c>
      <c r="G1265" s="24">
        <v>0</v>
      </c>
      <c r="H1265" s="24">
        <f>ROUND(F1265*AD1265,2)</f>
        <v>0</v>
      </c>
      <c r="I1265" s="24">
        <f>J1265-H1265</f>
        <v>0</v>
      </c>
      <c r="J1265" s="24">
        <f>ROUND(F1265*G1265,2)</f>
        <v>0</v>
      </c>
      <c r="K1265" s="24">
        <v>2.9999999999999997E-4</v>
      </c>
      <c r="L1265" s="24">
        <f>F1265*K1265</f>
        <v>3.0239999999999998E-3</v>
      </c>
      <c r="M1265" s="25" t="s">
        <v>7</v>
      </c>
      <c r="N1265" s="24">
        <f>IF(M1265="5",I1265,0)</f>
        <v>0</v>
      </c>
      <c r="Y1265" s="24">
        <f>IF(AC1265=0,J1265,0)</f>
        <v>0</v>
      </c>
      <c r="Z1265" s="24">
        <f>IF(AC1265=15,J1265,0)</f>
        <v>0</v>
      </c>
      <c r="AA1265" s="24">
        <f>IF(AC1265=21,J1265,0)</f>
        <v>0</v>
      </c>
      <c r="AC1265" s="26">
        <v>21</v>
      </c>
      <c r="AD1265" s="26">
        <f>G1265*1</f>
        <v>0</v>
      </c>
      <c r="AE1265" s="26">
        <f>G1265*(1-1)</f>
        <v>0</v>
      </c>
      <c r="AL1265" s="26">
        <f>F1265*AD1265</f>
        <v>0</v>
      </c>
      <c r="AM1265" s="26">
        <f>F1265*AE1265</f>
        <v>0</v>
      </c>
      <c r="AN1265" s="27" t="s">
        <v>1645</v>
      </c>
      <c r="AO1265" s="27" t="s">
        <v>1658</v>
      </c>
      <c r="AP1265" s="15" t="s">
        <v>1668</v>
      </c>
    </row>
    <row r="1266" spans="1:42" x14ac:dyDescent="0.2">
      <c r="D1266" s="28" t="s">
        <v>1276</v>
      </c>
      <c r="F1266" s="29">
        <v>10.08</v>
      </c>
    </row>
    <row r="1267" spans="1:42" x14ac:dyDescent="0.2">
      <c r="A1267" s="23" t="s">
        <v>636</v>
      </c>
      <c r="B1267" s="23" t="s">
        <v>1112</v>
      </c>
      <c r="C1267" s="23" t="s">
        <v>1166</v>
      </c>
      <c r="D1267" s="23" t="s">
        <v>1277</v>
      </c>
      <c r="E1267" s="23" t="s">
        <v>1602</v>
      </c>
      <c r="F1267" s="24">
        <v>0.43</v>
      </c>
      <c r="G1267" s="24">
        <v>0</v>
      </c>
      <c r="H1267" s="24">
        <f>ROUND(F1267*AD1267,2)</f>
        <v>0</v>
      </c>
      <c r="I1267" s="24">
        <f>J1267-H1267</f>
        <v>0</v>
      </c>
      <c r="J1267" s="24">
        <f>ROUND(F1267*G1267,2)</f>
        <v>0</v>
      </c>
      <c r="K1267" s="24">
        <v>0</v>
      </c>
      <c r="L1267" s="24">
        <f>F1267*K1267</f>
        <v>0</v>
      </c>
      <c r="M1267" s="25" t="s">
        <v>10</v>
      </c>
      <c r="N1267" s="24">
        <f>IF(M1267="5",I1267,0)</f>
        <v>0</v>
      </c>
      <c r="Y1267" s="24">
        <f>IF(AC1267=0,J1267,0)</f>
        <v>0</v>
      </c>
      <c r="Z1267" s="24">
        <f>IF(AC1267=15,J1267,0)</f>
        <v>0</v>
      </c>
      <c r="AA1267" s="24">
        <f>IF(AC1267=21,J1267,0)</f>
        <v>0</v>
      </c>
      <c r="AC1267" s="26">
        <v>21</v>
      </c>
      <c r="AD1267" s="26">
        <f>G1267*0</f>
        <v>0</v>
      </c>
      <c r="AE1267" s="26">
        <f>G1267*(1-0)</f>
        <v>0</v>
      </c>
      <c r="AL1267" s="26">
        <f>F1267*AD1267</f>
        <v>0</v>
      </c>
      <c r="AM1267" s="26">
        <f>F1267*AE1267</f>
        <v>0</v>
      </c>
      <c r="AN1267" s="27" t="s">
        <v>1645</v>
      </c>
      <c r="AO1267" s="27" t="s">
        <v>1658</v>
      </c>
      <c r="AP1267" s="15" t="s">
        <v>1668</v>
      </c>
    </row>
    <row r="1268" spans="1:42" x14ac:dyDescent="0.2">
      <c r="D1268" s="28" t="s">
        <v>1506</v>
      </c>
      <c r="F1268" s="29">
        <v>0.43</v>
      </c>
    </row>
    <row r="1269" spans="1:42" x14ac:dyDescent="0.2">
      <c r="A1269" s="20"/>
      <c r="B1269" s="21" t="s">
        <v>1112</v>
      </c>
      <c r="C1269" s="21" t="s">
        <v>767</v>
      </c>
      <c r="D1269" s="42" t="s">
        <v>1279</v>
      </c>
      <c r="E1269" s="43"/>
      <c r="F1269" s="43"/>
      <c r="G1269" s="43"/>
      <c r="H1269" s="22">
        <f>SUM(H1270:H1272)</f>
        <v>0</v>
      </c>
      <c r="I1269" s="22">
        <f>SUM(I1270:I1272)</f>
        <v>0</v>
      </c>
      <c r="J1269" s="22">
        <f>H1269+I1269</f>
        <v>0</v>
      </c>
      <c r="K1269" s="15"/>
      <c r="L1269" s="22">
        <f>SUM(L1270:L1272)</f>
        <v>6.1530000000000005E-4</v>
      </c>
      <c r="O1269" s="22">
        <f>IF(P1269="PR",J1269,SUM(N1270:N1272))</f>
        <v>0</v>
      </c>
      <c r="P1269" s="15" t="s">
        <v>1627</v>
      </c>
      <c r="Q1269" s="22">
        <f>IF(P1269="HS",H1269,0)</f>
        <v>0</v>
      </c>
      <c r="R1269" s="22">
        <f>IF(P1269="HS",I1269-O1269,0)</f>
        <v>0</v>
      </c>
      <c r="S1269" s="22">
        <f>IF(P1269="PS",H1269,0)</f>
        <v>0</v>
      </c>
      <c r="T1269" s="22">
        <f>IF(P1269="PS",I1269-O1269,0)</f>
        <v>0</v>
      </c>
      <c r="U1269" s="22">
        <f>IF(P1269="MP",H1269,0)</f>
        <v>0</v>
      </c>
      <c r="V1269" s="22">
        <f>IF(P1269="MP",I1269-O1269,0)</f>
        <v>0</v>
      </c>
      <c r="W1269" s="22">
        <f>IF(P1269="OM",H1269,0)</f>
        <v>0</v>
      </c>
      <c r="X1269" s="15" t="s">
        <v>1112</v>
      </c>
      <c r="AH1269" s="22">
        <f>SUM(Y1270:Y1272)</f>
        <v>0</v>
      </c>
      <c r="AI1269" s="22">
        <f>SUM(Z1270:Z1272)</f>
        <v>0</v>
      </c>
      <c r="AJ1269" s="22">
        <f>SUM(AA1270:AA1272)</f>
        <v>0</v>
      </c>
    </row>
    <row r="1270" spans="1:42" x14ac:dyDescent="0.2">
      <c r="A1270" s="23" t="s">
        <v>637</v>
      </c>
      <c r="B1270" s="23" t="s">
        <v>1112</v>
      </c>
      <c r="C1270" s="23" t="s">
        <v>1167</v>
      </c>
      <c r="D1270" s="23" t="s">
        <v>1280</v>
      </c>
      <c r="E1270" s="23" t="s">
        <v>1600</v>
      </c>
      <c r="F1270" s="24">
        <v>2.93</v>
      </c>
      <c r="G1270" s="24">
        <v>0</v>
      </c>
      <c r="H1270" s="24">
        <f>ROUND(F1270*AD1270,2)</f>
        <v>0</v>
      </c>
      <c r="I1270" s="24">
        <f>J1270-H1270</f>
        <v>0</v>
      </c>
      <c r="J1270" s="24">
        <f>ROUND(F1270*G1270,2)</f>
        <v>0</v>
      </c>
      <c r="K1270" s="24">
        <v>6.9999999999999994E-5</v>
      </c>
      <c r="L1270" s="24">
        <f>F1270*K1270</f>
        <v>2.051E-4</v>
      </c>
      <c r="M1270" s="25" t="s">
        <v>7</v>
      </c>
      <c r="N1270" s="24">
        <f>IF(M1270="5",I1270,0)</f>
        <v>0</v>
      </c>
      <c r="Y1270" s="24">
        <f>IF(AC1270=0,J1270,0)</f>
        <v>0</v>
      </c>
      <c r="Z1270" s="24">
        <f>IF(AC1270=15,J1270,0)</f>
        <v>0</v>
      </c>
      <c r="AA1270" s="24">
        <f>IF(AC1270=21,J1270,0)</f>
        <v>0</v>
      </c>
      <c r="AC1270" s="26">
        <v>21</v>
      </c>
      <c r="AD1270" s="26">
        <f>G1270*0.30859375</f>
        <v>0</v>
      </c>
      <c r="AE1270" s="26">
        <f>G1270*(1-0.30859375)</f>
        <v>0</v>
      </c>
      <c r="AL1270" s="26">
        <f>F1270*AD1270</f>
        <v>0</v>
      </c>
      <c r="AM1270" s="26">
        <f>F1270*AE1270</f>
        <v>0</v>
      </c>
      <c r="AN1270" s="27" t="s">
        <v>1646</v>
      </c>
      <c r="AO1270" s="27" t="s">
        <v>1658</v>
      </c>
      <c r="AP1270" s="15" t="s">
        <v>1668</v>
      </c>
    </row>
    <row r="1271" spans="1:42" x14ac:dyDescent="0.2">
      <c r="D1271" s="28" t="s">
        <v>1507</v>
      </c>
      <c r="F1271" s="29">
        <v>2.93</v>
      </c>
    </row>
    <row r="1272" spans="1:42" x14ac:dyDescent="0.2">
      <c r="A1272" s="23" t="s">
        <v>638</v>
      </c>
      <c r="B1272" s="23" t="s">
        <v>1112</v>
      </c>
      <c r="C1272" s="23" t="s">
        <v>1168</v>
      </c>
      <c r="D1272" s="23" t="s">
        <v>1282</v>
      </c>
      <c r="E1272" s="23" t="s">
        <v>1600</v>
      </c>
      <c r="F1272" s="24">
        <v>2.93</v>
      </c>
      <c r="G1272" s="24">
        <v>0</v>
      </c>
      <c r="H1272" s="24">
        <f>ROUND(F1272*AD1272,2)</f>
        <v>0</v>
      </c>
      <c r="I1272" s="24">
        <f>J1272-H1272</f>
        <v>0</v>
      </c>
      <c r="J1272" s="24">
        <f>ROUND(F1272*G1272,2)</f>
        <v>0</v>
      </c>
      <c r="K1272" s="24">
        <v>1.3999999999999999E-4</v>
      </c>
      <c r="L1272" s="24">
        <f>F1272*K1272</f>
        <v>4.102E-4</v>
      </c>
      <c r="M1272" s="25" t="s">
        <v>7</v>
      </c>
      <c r="N1272" s="24">
        <f>IF(M1272="5",I1272,0)</f>
        <v>0</v>
      </c>
      <c r="Y1272" s="24">
        <f>IF(AC1272=0,J1272,0)</f>
        <v>0</v>
      </c>
      <c r="Z1272" s="24">
        <f>IF(AC1272=15,J1272,0)</f>
        <v>0</v>
      </c>
      <c r="AA1272" s="24">
        <f>IF(AC1272=21,J1272,0)</f>
        <v>0</v>
      </c>
      <c r="AC1272" s="26">
        <v>21</v>
      </c>
      <c r="AD1272" s="26">
        <f>G1272*0.45045871559633</f>
        <v>0</v>
      </c>
      <c r="AE1272" s="26">
        <f>G1272*(1-0.45045871559633)</f>
        <v>0</v>
      </c>
      <c r="AL1272" s="26">
        <f>F1272*AD1272</f>
        <v>0</v>
      </c>
      <c r="AM1272" s="26">
        <f>F1272*AE1272</f>
        <v>0</v>
      </c>
      <c r="AN1272" s="27" t="s">
        <v>1646</v>
      </c>
      <c r="AO1272" s="27" t="s">
        <v>1658</v>
      </c>
      <c r="AP1272" s="15" t="s">
        <v>1668</v>
      </c>
    </row>
    <row r="1273" spans="1:42" x14ac:dyDescent="0.2">
      <c r="D1273" s="28" t="s">
        <v>1507</v>
      </c>
      <c r="F1273" s="29">
        <v>2.93</v>
      </c>
    </row>
    <row r="1274" spans="1:42" x14ac:dyDescent="0.2">
      <c r="A1274" s="20"/>
      <c r="B1274" s="21" t="s">
        <v>1112</v>
      </c>
      <c r="C1274" s="21" t="s">
        <v>97</v>
      </c>
      <c r="D1274" s="42" t="s">
        <v>1283</v>
      </c>
      <c r="E1274" s="43"/>
      <c r="F1274" s="43"/>
      <c r="G1274" s="43"/>
      <c r="H1274" s="22">
        <f>SUM(H1275:H1283)</f>
        <v>0</v>
      </c>
      <c r="I1274" s="22">
        <f>SUM(I1275:I1283)</f>
        <v>0</v>
      </c>
      <c r="J1274" s="22">
        <f>H1274+I1274</f>
        <v>0</v>
      </c>
      <c r="K1274" s="15"/>
      <c r="L1274" s="22">
        <f>SUM(L1275:L1283)</f>
        <v>3.6009199999999998E-2</v>
      </c>
      <c r="O1274" s="22">
        <f>IF(P1274="PR",J1274,SUM(N1275:N1283))</f>
        <v>0</v>
      </c>
      <c r="P1274" s="15" t="s">
        <v>1626</v>
      </c>
      <c r="Q1274" s="22">
        <f>IF(P1274="HS",H1274,0)</f>
        <v>0</v>
      </c>
      <c r="R1274" s="22">
        <f>IF(P1274="HS",I1274-O1274,0)</f>
        <v>0</v>
      </c>
      <c r="S1274" s="22">
        <f>IF(P1274="PS",H1274,0)</f>
        <v>0</v>
      </c>
      <c r="T1274" s="22">
        <f>IF(P1274="PS",I1274-O1274,0)</f>
        <v>0</v>
      </c>
      <c r="U1274" s="22">
        <f>IF(P1274="MP",H1274,0)</f>
        <v>0</v>
      </c>
      <c r="V1274" s="22">
        <f>IF(P1274="MP",I1274-O1274,0)</f>
        <v>0</v>
      </c>
      <c r="W1274" s="22">
        <f>IF(P1274="OM",H1274,0)</f>
        <v>0</v>
      </c>
      <c r="X1274" s="15" t="s">
        <v>1112</v>
      </c>
      <c r="AH1274" s="22">
        <f>SUM(Y1275:Y1283)</f>
        <v>0</v>
      </c>
      <c r="AI1274" s="22">
        <f>SUM(Z1275:Z1283)</f>
        <v>0</v>
      </c>
      <c r="AJ1274" s="22">
        <f>SUM(AA1275:AA1283)</f>
        <v>0</v>
      </c>
    </row>
    <row r="1275" spans="1:42" x14ac:dyDescent="0.2">
      <c r="A1275" s="23" t="s">
        <v>639</v>
      </c>
      <c r="B1275" s="23" t="s">
        <v>1112</v>
      </c>
      <c r="C1275" s="23" t="s">
        <v>1169</v>
      </c>
      <c r="D1275" s="23" t="s">
        <v>1284</v>
      </c>
      <c r="E1275" s="23" t="s">
        <v>1604</v>
      </c>
      <c r="F1275" s="24">
        <v>2</v>
      </c>
      <c r="G1275" s="24">
        <v>0</v>
      </c>
      <c r="H1275" s="24">
        <f>ROUND(F1275*AD1275,2)</f>
        <v>0</v>
      </c>
      <c r="I1275" s="24">
        <f>J1275-H1275</f>
        <v>0</v>
      </c>
      <c r="J1275" s="24">
        <f>ROUND(F1275*G1275,2)</f>
        <v>0</v>
      </c>
      <c r="K1275" s="24">
        <v>0</v>
      </c>
      <c r="L1275" s="24">
        <f>F1275*K1275</f>
        <v>0</v>
      </c>
      <c r="M1275" s="25" t="s">
        <v>7</v>
      </c>
      <c r="N1275" s="24">
        <f>IF(M1275="5",I1275,0)</f>
        <v>0</v>
      </c>
      <c r="Y1275" s="24">
        <f>IF(AC1275=0,J1275,0)</f>
        <v>0</v>
      </c>
      <c r="Z1275" s="24">
        <f>IF(AC1275=15,J1275,0)</f>
        <v>0</v>
      </c>
      <c r="AA1275" s="24">
        <f>IF(AC1275=21,J1275,0)</f>
        <v>0</v>
      </c>
      <c r="AC1275" s="26">
        <v>21</v>
      </c>
      <c r="AD1275" s="26">
        <f>G1275*0.297029702970297</f>
        <v>0</v>
      </c>
      <c r="AE1275" s="26">
        <f>G1275*(1-0.297029702970297)</f>
        <v>0</v>
      </c>
      <c r="AL1275" s="26">
        <f>F1275*AD1275</f>
        <v>0</v>
      </c>
      <c r="AM1275" s="26">
        <f>F1275*AE1275</f>
        <v>0</v>
      </c>
      <c r="AN1275" s="27" t="s">
        <v>1647</v>
      </c>
      <c r="AO1275" s="27" t="s">
        <v>1659</v>
      </c>
      <c r="AP1275" s="15" t="s">
        <v>1668</v>
      </c>
    </row>
    <row r="1276" spans="1:42" x14ac:dyDescent="0.2">
      <c r="D1276" s="28" t="s">
        <v>1246</v>
      </c>
      <c r="F1276" s="29">
        <v>2</v>
      </c>
    </row>
    <row r="1277" spans="1:42" x14ac:dyDescent="0.2">
      <c r="A1277" s="23" t="s">
        <v>640</v>
      </c>
      <c r="B1277" s="23" t="s">
        <v>1112</v>
      </c>
      <c r="C1277" s="23" t="s">
        <v>1170</v>
      </c>
      <c r="D1277" s="23" t="s">
        <v>1685</v>
      </c>
      <c r="E1277" s="23" t="s">
        <v>1604</v>
      </c>
      <c r="F1277" s="24">
        <v>2</v>
      </c>
      <c r="G1277" s="24">
        <v>0</v>
      </c>
      <c r="H1277" s="24">
        <f>ROUND(F1277*AD1277,2)</f>
        <v>0</v>
      </c>
      <c r="I1277" s="24">
        <f>J1277-H1277</f>
        <v>0</v>
      </c>
      <c r="J1277" s="24">
        <f>ROUND(F1277*G1277,2)</f>
        <v>0</v>
      </c>
      <c r="K1277" s="24">
        <v>4.0000000000000002E-4</v>
      </c>
      <c r="L1277" s="24">
        <f>F1277*K1277</f>
        <v>8.0000000000000004E-4</v>
      </c>
      <c r="M1277" s="25" t="s">
        <v>7</v>
      </c>
      <c r="N1277" s="24">
        <f>IF(M1277="5",I1277,0)</f>
        <v>0</v>
      </c>
      <c r="Y1277" s="24">
        <f>IF(AC1277=0,J1277,0)</f>
        <v>0</v>
      </c>
      <c r="Z1277" s="24">
        <f>IF(AC1277=15,J1277,0)</f>
        <v>0</v>
      </c>
      <c r="AA1277" s="24">
        <f>IF(AC1277=21,J1277,0)</f>
        <v>0</v>
      </c>
      <c r="AC1277" s="26">
        <v>21</v>
      </c>
      <c r="AD1277" s="26">
        <f>G1277*1</f>
        <v>0</v>
      </c>
      <c r="AE1277" s="26">
        <f>G1277*(1-1)</f>
        <v>0</v>
      </c>
      <c r="AL1277" s="26">
        <f>F1277*AD1277</f>
        <v>0</v>
      </c>
      <c r="AM1277" s="26">
        <f>F1277*AE1277</f>
        <v>0</v>
      </c>
      <c r="AN1277" s="27" t="s">
        <v>1647</v>
      </c>
      <c r="AO1277" s="27" t="s">
        <v>1659</v>
      </c>
      <c r="AP1277" s="15" t="s">
        <v>1668</v>
      </c>
    </row>
    <row r="1278" spans="1:42" x14ac:dyDescent="0.2">
      <c r="D1278" s="28" t="s">
        <v>1246</v>
      </c>
      <c r="F1278" s="29">
        <v>2</v>
      </c>
    </row>
    <row r="1279" spans="1:42" x14ac:dyDescent="0.2">
      <c r="A1279" s="23" t="s">
        <v>641</v>
      </c>
      <c r="B1279" s="23" t="s">
        <v>1112</v>
      </c>
      <c r="C1279" s="23" t="s">
        <v>1171</v>
      </c>
      <c r="D1279" s="23" t="s">
        <v>1285</v>
      </c>
      <c r="E1279" s="23" t="s">
        <v>1604</v>
      </c>
      <c r="F1279" s="24">
        <v>2</v>
      </c>
      <c r="G1279" s="24">
        <v>0</v>
      </c>
      <c r="H1279" s="24">
        <f>ROUND(F1279*AD1279,2)</f>
        <v>0</v>
      </c>
      <c r="I1279" s="24">
        <f>J1279-H1279</f>
        <v>0</v>
      </c>
      <c r="J1279" s="24">
        <f>ROUND(F1279*G1279,2)</f>
        <v>0</v>
      </c>
      <c r="K1279" s="24">
        <v>2.14E-3</v>
      </c>
      <c r="L1279" s="24">
        <f>F1279*K1279</f>
        <v>4.28E-3</v>
      </c>
      <c r="M1279" s="25" t="s">
        <v>7</v>
      </c>
      <c r="N1279" s="24">
        <f>IF(M1279="5",I1279,0)</f>
        <v>0</v>
      </c>
      <c r="Y1279" s="24">
        <f>IF(AC1279=0,J1279,0)</f>
        <v>0</v>
      </c>
      <c r="Z1279" s="24">
        <f>IF(AC1279=15,J1279,0)</f>
        <v>0</v>
      </c>
      <c r="AA1279" s="24">
        <f>IF(AC1279=21,J1279,0)</f>
        <v>0</v>
      </c>
      <c r="AC1279" s="26">
        <v>21</v>
      </c>
      <c r="AD1279" s="26">
        <f>G1279*0.474254742547426</f>
        <v>0</v>
      </c>
      <c r="AE1279" s="26">
        <f>G1279*(1-0.474254742547426)</f>
        <v>0</v>
      </c>
      <c r="AL1279" s="26">
        <f>F1279*AD1279</f>
        <v>0</v>
      </c>
      <c r="AM1279" s="26">
        <f>F1279*AE1279</f>
        <v>0</v>
      </c>
      <c r="AN1279" s="27" t="s">
        <v>1647</v>
      </c>
      <c r="AO1279" s="27" t="s">
        <v>1659</v>
      </c>
      <c r="AP1279" s="15" t="s">
        <v>1668</v>
      </c>
    </row>
    <row r="1280" spans="1:42" x14ac:dyDescent="0.2">
      <c r="D1280" s="28" t="s">
        <v>1246</v>
      </c>
      <c r="F1280" s="29">
        <v>2</v>
      </c>
    </row>
    <row r="1281" spans="1:42" x14ac:dyDescent="0.2">
      <c r="A1281" s="23" t="s">
        <v>642</v>
      </c>
      <c r="B1281" s="23" t="s">
        <v>1112</v>
      </c>
      <c r="C1281" s="23" t="s">
        <v>1172</v>
      </c>
      <c r="D1281" s="23" t="s">
        <v>1681</v>
      </c>
      <c r="E1281" s="23" t="s">
        <v>1604</v>
      </c>
      <c r="F1281" s="24">
        <v>2</v>
      </c>
      <c r="G1281" s="24">
        <v>0</v>
      </c>
      <c r="H1281" s="24">
        <f>ROUND(F1281*AD1281,2)</f>
        <v>0</v>
      </c>
      <c r="I1281" s="24">
        <f>J1281-H1281</f>
        <v>0</v>
      </c>
      <c r="J1281" s="24">
        <f>ROUND(F1281*G1281,2)</f>
        <v>0</v>
      </c>
      <c r="K1281" s="24">
        <v>1.4999999999999999E-2</v>
      </c>
      <c r="L1281" s="24">
        <f>F1281*K1281</f>
        <v>0.03</v>
      </c>
      <c r="M1281" s="25" t="s">
        <v>7</v>
      </c>
      <c r="N1281" s="24">
        <f>IF(M1281="5",I1281,0)</f>
        <v>0</v>
      </c>
      <c r="Y1281" s="24">
        <f>IF(AC1281=0,J1281,0)</f>
        <v>0</v>
      </c>
      <c r="Z1281" s="24">
        <f>IF(AC1281=15,J1281,0)</f>
        <v>0</v>
      </c>
      <c r="AA1281" s="24">
        <f>IF(AC1281=21,J1281,0)</f>
        <v>0</v>
      </c>
      <c r="AC1281" s="26">
        <v>21</v>
      </c>
      <c r="AD1281" s="26">
        <f>G1281*1</f>
        <v>0</v>
      </c>
      <c r="AE1281" s="26">
        <f>G1281*(1-1)</f>
        <v>0</v>
      </c>
      <c r="AL1281" s="26">
        <f>F1281*AD1281</f>
        <v>0</v>
      </c>
      <c r="AM1281" s="26">
        <f>F1281*AE1281</f>
        <v>0</v>
      </c>
      <c r="AN1281" s="27" t="s">
        <v>1647</v>
      </c>
      <c r="AO1281" s="27" t="s">
        <v>1659</v>
      </c>
      <c r="AP1281" s="15" t="s">
        <v>1668</v>
      </c>
    </row>
    <row r="1282" spans="1:42" x14ac:dyDescent="0.2">
      <c r="D1282" s="28" t="s">
        <v>1246</v>
      </c>
      <c r="F1282" s="29">
        <v>2</v>
      </c>
    </row>
    <row r="1283" spans="1:42" x14ac:dyDescent="0.2">
      <c r="A1283" s="23" t="s">
        <v>643</v>
      </c>
      <c r="B1283" s="23" t="s">
        <v>1112</v>
      </c>
      <c r="C1283" s="23" t="s">
        <v>1173</v>
      </c>
      <c r="D1283" s="23" t="s">
        <v>1287</v>
      </c>
      <c r="E1283" s="23" t="s">
        <v>1600</v>
      </c>
      <c r="F1283" s="24">
        <v>23.23</v>
      </c>
      <c r="G1283" s="24">
        <v>0</v>
      </c>
      <c r="H1283" s="24">
        <f>ROUND(F1283*AD1283,2)</f>
        <v>0</v>
      </c>
      <c r="I1283" s="24">
        <f>J1283-H1283</f>
        <v>0</v>
      </c>
      <c r="J1283" s="24">
        <f>ROUND(F1283*G1283,2)</f>
        <v>0</v>
      </c>
      <c r="K1283" s="24">
        <v>4.0000000000000003E-5</v>
      </c>
      <c r="L1283" s="24">
        <f>F1283*K1283</f>
        <v>9.2920000000000014E-4</v>
      </c>
      <c r="M1283" s="25" t="s">
        <v>7</v>
      </c>
      <c r="N1283" s="24">
        <f>IF(M1283="5",I1283,0)</f>
        <v>0</v>
      </c>
      <c r="Y1283" s="24">
        <f>IF(AC1283=0,J1283,0)</f>
        <v>0</v>
      </c>
      <c r="Z1283" s="24">
        <f>IF(AC1283=15,J1283,0)</f>
        <v>0</v>
      </c>
      <c r="AA1283" s="24">
        <f>IF(AC1283=21,J1283,0)</f>
        <v>0</v>
      </c>
      <c r="AC1283" s="26">
        <v>21</v>
      </c>
      <c r="AD1283" s="26">
        <f>G1283*0.0193808882907133</f>
        <v>0</v>
      </c>
      <c r="AE1283" s="26">
        <f>G1283*(1-0.0193808882907133)</f>
        <v>0</v>
      </c>
      <c r="AL1283" s="26">
        <f>F1283*AD1283</f>
        <v>0</v>
      </c>
      <c r="AM1283" s="26">
        <f>F1283*AE1283</f>
        <v>0</v>
      </c>
      <c r="AN1283" s="27" t="s">
        <v>1647</v>
      </c>
      <c r="AO1283" s="27" t="s">
        <v>1659</v>
      </c>
      <c r="AP1283" s="15" t="s">
        <v>1668</v>
      </c>
    </row>
    <row r="1284" spans="1:42" x14ac:dyDescent="0.2">
      <c r="D1284" s="28" t="s">
        <v>1508</v>
      </c>
      <c r="F1284" s="29">
        <v>23.23</v>
      </c>
    </row>
    <row r="1285" spans="1:42" x14ac:dyDescent="0.2">
      <c r="A1285" s="20"/>
      <c r="B1285" s="21" t="s">
        <v>1112</v>
      </c>
      <c r="C1285" s="21" t="s">
        <v>98</v>
      </c>
      <c r="D1285" s="42" t="s">
        <v>1289</v>
      </c>
      <c r="E1285" s="43"/>
      <c r="F1285" s="43"/>
      <c r="G1285" s="43"/>
      <c r="H1285" s="22">
        <f>SUM(H1286:H1292)</f>
        <v>0</v>
      </c>
      <c r="I1285" s="22">
        <f>SUM(I1286:I1292)</f>
        <v>0</v>
      </c>
      <c r="J1285" s="22">
        <f>H1285+I1285</f>
        <v>0</v>
      </c>
      <c r="K1285" s="15"/>
      <c r="L1285" s="22">
        <f>SUM(L1286:L1292)</f>
        <v>8.1760000000000013E-2</v>
      </c>
      <c r="O1285" s="22">
        <f>IF(P1285="PR",J1285,SUM(N1286:N1292))</f>
        <v>0</v>
      </c>
      <c r="P1285" s="15" t="s">
        <v>1626</v>
      </c>
      <c r="Q1285" s="22">
        <f>IF(P1285="HS",H1285,0)</f>
        <v>0</v>
      </c>
      <c r="R1285" s="22">
        <f>IF(P1285="HS",I1285-O1285,0)</f>
        <v>0</v>
      </c>
      <c r="S1285" s="22">
        <f>IF(P1285="PS",H1285,0)</f>
        <v>0</v>
      </c>
      <c r="T1285" s="22">
        <f>IF(P1285="PS",I1285-O1285,0)</f>
        <v>0</v>
      </c>
      <c r="U1285" s="22">
        <f>IF(P1285="MP",H1285,0)</f>
        <v>0</v>
      </c>
      <c r="V1285" s="22">
        <f>IF(P1285="MP",I1285-O1285,0)</f>
        <v>0</v>
      </c>
      <c r="W1285" s="22">
        <f>IF(P1285="OM",H1285,0)</f>
        <v>0</v>
      </c>
      <c r="X1285" s="15" t="s">
        <v>1112</v>
      </c>
      <c r="AH1285" s="22">
        <f>SUM(Y1286:Y1292)</f>
        <v>0</v>
      </c>
      <c r="AI1285" s="22">
        <f>SUM(Z1286:Z1292)</f>
        <v>0</v>
      </c>
      <c r="AJ1285" s="22">
        <f>SUM(AA1286:AA1292)</f>
        <v>0</v>
      </c>
    </row>
    <row r="1286" spans="1:42" x14ac:dyDescent="0.2">
      <c r="A1286" s="23" t="s">
        <v>644</v>
      </c>
      <c r="B1286" s="23" t="s">
        <v>1112</v>
      </c>
      <c r="C1286" s="23" t="s">
        <v>1174</v>
      </c>
      <c r="D1286" s="23" t="s">
        <v>1409</v>
      </c>
      <c r="E1286" s="23" t="s">
        <v>1604</v>
      </c>
      <c r="F1286" s="24">
        <v>1</v>
      </c>
      <c r="G1286" s="24">
        <v>0</v>
      </c>
      <c r="H1286" s="24">
        <f t="shared" ref="H1286:H1292" si="288">ROUND(F1286*AD1286,2)</f>
        <v>0</v>
      </c>
      <c r="I1286" s="24">
        <f t="shared" ref="I1286:I1292" si="289">J1286-H1286</f>
        <v>0</v>
      </c>
      <c r="J1286" s="24">
        <f t="shared" ref="J1286:J1292" si="290">ROUND(F1286*G1286,2)</f>
        <v>0</v>
      </c>
      <c r="K1286" s="24">
        <v>4.0000000000000002E-4</v>
      </c>
      <c r="L1286" s="24">
        <f t="shared" ref="L1286:L1292" si="291">F1286*K1286</f>
        <v>4.0000000000000002E-4</v>
      </c>
      <c r="M1286" s="25" t="s">
        <v>8</v>
      </c>
      <c r="N1286" s="24">
        <f t="shared" ref="N1286:N1292" si="292">IF(M1286="5",I1286,0)</f>
        <v>0</v>
      </c>
      <c r="Y1286" s="24">
        <f t="shared" ref="Y1286:Y1292" si="293">IF(AC1286=0,J1286,0)</f>
        <v>0</v>
      </c>
      <c r="Z1286" s="24">
        <f t="shared" ref="Z1286:Z1292" si="294">IF(AC1286=15,J1286,0)</f>
        <v>0</v>
      </c>
      <c r="AA1286" s="24">
        <f t="shared" ref="AA1286:AA1292" si="295">IF(AC1286=21,J1286,0)</f>
        <v>0</v>
      </c>
      <c r="AC1286" s="26">
        <v>21</v>
      </c>
      <c r="AD1286" s="26">
        <f t="shared" ref="AD1286:AD1292" si="296">G1286*0</f>
        <v>0</v>
      </c>
      <c r="AE1286" s="26">
        <f t="shared" ref="AE1286:AE1292" si="297">G1286*(1-0)</f>
        <v>0</v>
      </c>
      <c r="AL1286" s="26">
        <f t="shared" ref="AL1286:AL1292" si="298">F1286*AD1286</f>
        <v>0</v>
      </c>
      <c r="AM1286" s="26">
        <f t="shared" ref="AM1286:AM1292" si="299">F1286*AE1286</f>
        <v>0</v>
      </c>
      <c r="AN1286" s="27" t="s">
        <v>1648</v>
      </c>
      <c r="AO1286" s="27" t="s">
        <v>1659</v>
      </c>
      <c r="AP1286" s="15" t="s">
        <v>1668</v>
      </c>
    </row>
    <row r="1287" spans="1:42" x14ac:dyDescent="0.2">
      <c r="A1287" s="23" t="s">
        <v>645</v>
      </c>
      <c r="B1287" s="23" t="s">
        <v>1112</v>
      </c>
      <c r="C1287" s="23" t="s">
        <v>1175</v>
      </c>
      <c r="D1287" s="23" t="s">
        <v>1291</v>
      </c>
      <c r="E1287" s="23" t="s">
        <v>1604</v>
      </c>
      <c r="F1287" s="24">
        <v>1</v>
      </c>
      <c r="G1287" s="24">
        <v>0</v>
      </c>
      <c r="H1287" s="24">
        <f t="shared" si="288"/>
        <v>0</v>
      </c>
      <c r="I1287" s="24">
        <f t="shared" si="289"/>
        <v>0</v>
      </c>
      <c r="J1287" s="24">
        <f t="shared" si="290"/>
        <v>0</v>
      </c>
      <c r="K1287" s="24">
        <v>4.0000000000000002E-4</v>
      </c>
      <c r="L1287" s="24">
        <f t="shared" si="291"/>
        <v>4.0000000000000002E-4</v>
      </c>
      <c r="M1287" s="25" t="s">
        <v>8</v>
      </c>
      <c r="N1287" s="24">
        <f t="shared" si="292"/>
        <v>0</v>
      </c>
      <c r="Y1287" s="24">
        <f t="shared" si="293"/>
        <v>0</v>
      </c>
      <c r="Z1287" s="24">
        <f t="shared" si="294"/>
        <v>0</v>
      </c>
      <c r="AA1287" s="24">
        <f t="shared" si="295"/>
        <v>0</v>
      </c>
      <c r="AC1287" s="26">
        <v>21</v>
      </c>
      <c r="AD1287" s="26">
        <f t="shared" si="296"/>
        <v>0</v>
      </c>
      <c r="AE1287" s="26">
        <f t="shared" si="297"/>
        <v>0</v>
      </c>
      <c r="AL1287" s="26">
        <f t="shared" si="298"/>
        <v>0</v>
      </c>
      <c r="AM1287" s="26">
        <f t="shared" si="299"/>
        <v>0</v>
      </c>
      <c r="AN1287" s="27" t="s">
        <v>1648</v>
      </c>
      <c r="AO1287" s="27" t="s">
        <v>1659</v>
      </c>
      <c r="AP1287" s="15" t="s">
        <v>1668</v>
      </c>
    </row>
    <row r="1288" spans="1:42" x14ac:dyDescent="0.2">
      <c r="A1288" s="23" t="s">
        <v>646</v>
      </c>
      <c r="B1288" s="23" t="s">
        <v>1112</v>
      </c>
      <c r="C1288" s="23" t="s">
        <v>1176</v>
      </c>
      <c r="D1288" s="23" t="s">
        <v>1292</v>
      </c>
      <c r="E1288" s="23" t="s">
        <v>1604</v>
      </c>
      <c r="F1288" s="24">
        <v>1</v>
      </c>
      <c r="G1288" s="24">
        <v>0</v>
      </c>
      <c r="H1288" s="24">
        <f t="shared" si="288"/>
        <v>0</v>
      </c>
      <c r="I1288" s="24">
        <f t="shared" si="289"/>
        <v>0</v>
      </c>
      <c r="J1288" s="24">
        <f t="shared" si="290"/>
        <v>0</v>
      </c>
      <c r="K1288" s="24">
        <v>3.0000000000000001E-3</v>
      </c>
      <c r="L1288" s="24">
        <f t="shared" si="291"/>
        <v>3.0000000000000001E-3</v>
      </c>
      <c r="M1288" s="25" t="s">
        <v>8</v>
      </c>
      <c r="N1288" s="24">
        <f t="shared" si="292"/>
        <v>0</v>
      </c>
      <c r="Y1288" s="24">
        <f t="shared" si="293"/>
        <v>0</v>
      </c>
      <c r="Z1288" s="24">
        <f t="shared" si="294"/>
        <v>0</v>
      </c>
      <c r="AA1288" s="24">
        <f t="shared" si="295"/>
        <v>0</v>
      </c>
      <c r="AC1288" s="26">
        <v>21</v>
      </c>
      <c r="AD1288" s="26">
        <f t="shared" si="296"/>
        <v>0</v>
      </c>
      <c r="AE1288" s="26">
        <f t="shared" si="297"/>
        <v>0</v>
      </c>
      <c r="AL1288" s="26">
        <f t="shared" si="298"/>
        <v>0</v>
      </c>
      <c r="AM1288" s="26">
        <f t="shared" si="299"/>
        <v>0</v>
      </c>
      <c r="AN1288" s="27" t="s">
        <v>1648</v>
      </c>
      <c r="AO1288" s="27" t="s">
        <v>1659</v>
      </c>
      <c r="AP1288" s="15" t="s">
        <v>1668</v>
      </c>
    </row>
    <row r="1289" spans="1:42" x14ac:dyDescent="0.2">
      <c r="A1289" s="23" t="s">
        <v>647</v>
      </c>
      <c r="B1289" s="23" t="s">
        <v>1112</v>
      </c>
      <c r="C1289" s="23" t="s">
        <v>1177</v>
      </c>
      <c r="D1289" s="23" t="s">
        <v>1293</v>
      </c>
      <c r="E1289" s="23" t="s">
        <v>1604</v>
      </c>
      <c r="F1289" s="24">
        <v>1</v>
      </c>
      <c r="G1289" s="24">
        <v>0</v>
      </c>
      <c r="H1289" s="24">
        <f t="shared" si="288"/>
        <v>0</v>
      </c>
      <c r="I1289" s="24">
        <f t="shared" si="289"/>
        <v>0</v>
      </c>
      <c r="J1289" s="24">
        <f t="shared" si="290"/>
        <v>0</v>
      </c>
      <c r="K1289" s="24">
        <v>5.0000000000000001E-4</v>
      </c>
      <c r="L1289" s="24">
        <f t="shared" si="291"/>
        <v>5.0000000000000001E-4</v>
      </c>
      <c r="M1289" s="25" t="s">
        <v>8</v>
      </c>
      <c r="N1289" s="24">
        <f t="shared" si="292"/>
        <v>0</v>
      </c>
      <c r="Y1289" s="24">
        <f t="shared" si="293"/>
        <v>0</v>
      </c>
      <c r="Z1289" s="24">
        <f t="shared" si="294"/>
        <v>0</v>
      </c>
      <c r="AA1289" s="24">
        <f t="shared" si="295"/>
        <v>0</v>
      </c>
      <c r="AC1289" s="26">
        <v>21</v>
      </c>
      <c r="AD1289" s="26">
        <f t="shared" si="296"/>
        <v>0</v>
      </c>
      <c r="AE1289" s="26">
        <f t="shared" si="297"/>
        <v>0</v>
      </c>
      <c r="AL1289" s="26">
        <f t="shared" si="298"/>
        <v>0</v>
      </c>
      <c r="AM1289" s="26">
        <f t="shared" si="299"/>
        <v>0</v>
      </c>
      <c r="AN1289" s="27" t="s">
        <v>1648</v>
      </c>
      <c r="AO1289" s="27" t="s">
        <v>1659</v>
      </c>
      <c r="AP1289" s="15" t="s">
        <v>1668</v>
      </c>
    </row>
    <row r="1290" spans="1:42" x14ac:dyDescent="0.2">
      <c r="A1290" s="23" t="s">
        <v>648</v>
      </c>
      <c r="B1290" s="23" t="s">
        <v>1112</v>
      </c>
      <c r="C1290" s="23" t="s">
        <v>1179</v>
      </c>
      <c r="D1290" s="23" t="s">
        <v>1295</v>
      </c>
      <c r="E1290" s="23" t="s">
        <v>1600</v>
      </c>
      <c r="F1290" s="24">
        <v>3.1</v>
      </c>
      <c r="G1290" s="24">
        <v>0</v>
      </c>
      <c r="H1290" s="24">
        <f t="shared" si="288"/>
        <v>0</v>
      </c>
      <c r="I1290" s="24">
        <f t="shared" si="289"/>
        <v>0</v>
      </c>
      <c r="J1290" s="24">
        <f t="shared" si="290"/>
        <v>0</v>
      </c>
      <c r="K1290" s="24">
        <v>0.02</v>
      </c>
      <c r="L1290" s="24">
        <f t="shared" si="291"/>
        <v>6.2000000000000006E-2</v>
      </c>
      <c r="M1290" s="25" t="s">
        <v>7</v>
      </c>
      <c r="N1290" s="24">
        <f t="shared" si="292"/>
        <v>0</v>
      </c>
      <c r="Y1290" s="24">
        <f t="shared" si="293"/>
        <v>0</v>
      </c>
      <c r="Z1290" s="24">
        <f t="shared" si="294"/>
        <v>0</v>
      </c>
      <c r="AA1290" s="24">
        <f t="shared" si="295"/>
        <v>0</v>
      </c>
      <c r="AC1290" s="26">
        <v>21</v>
      </c>
      <c r="AD1290" s="26">
        <f t="shared" si="296"/>
        <v>0</v>
      </c>
      <c r="AE1290" s="26">
        <f t="shared" si="297"/>
        <v>0</v>
      </c>
      <c r="AL1290" s="26">
        <f t="shared" si="298"/>
        <v>0</v>
      </c>
      <c r="AM1290" s="26">
        <f t="shared" si="299"/>
        <v>0</v>
      </c>
      <c r="AN1290" s="27" t="s">
        <v>1648</v>
      </c>
      <c r="AO1290" s="27" t="s">
        <v>1659</v>
      </c>
      <c r="AP1290" s="15" t="s">
        <v>1668</v>
      </c>
    </row>
    <row r="1291" spans="1:42" x14ac:dyDescent="0.2">
      <c r="A1291" s="23" t="s">
        <v>649</v>
      </c>
      <c r="B1291" s="23" t="s">
        <v>1112</v>
      </c>
      <c r="C1291" s="23" t="s">
        <v>1178</v>
      </c>
      <c r="D1291" s="23" t="s">
        <v>1294</v>
      </c>
      <c r="E1291" s="23" t="s">
        <v>1601</v>
      </c>
      <c r="F1291" s="24">
        <v>0.9</v>
      </c>
      <c r="G1291" s="24">
        <v>0</v>
      </c>
      <c r="H1291" s="24">
        <f t="shared" si="288"/>
        <v>0</v>
      </c>
      <c r="I1291" s="24">
        <f t="shared" si="289"/>
        <v>0</v>
      </c>
      <c r="J1291" s="24">
        <f t="shared" si="290"/>
        <v>0</v>
      </c>
      <c r="K1291" s="24">
        <v>9.4000000000000004E-3</v>
      </c>
      <c r="L1291" s="24">
        <f t="shared" si="291"/>
        <v>8.4600000000000005E-3</v>
      </c>
      <c r="M1291" s="25" t="s">
        <v>8</v>
      </c>
      <c r="N1291" s="24">
        <f t="shared" si="292"/>
        <v>0</v>
      </c>
      <c r="Y1291" s="24">
        <f t="shared" si="293"/>
        <v>0</v>
      </c>
      <c r="Z1291" s="24">
        <f t="shared" si="294"/>
        <v>0</v>
      </c>
      <c r="AA1291" s="24">
        <f t="shared" si="295"/>
        <v>0</v>
      </c>
      <c r="AC1291" s="26">
        <v>21</v>
      </c>
      <c r="AD1291" s="26">
        <f t="shared" si="296"/>
        <v>0</v>
      </c>
      <c r="AE1291" s="26">
        <f t="shared" si="297"/>
        <v>0</v>
      </c>
      <c r="AL1291" s="26">
        <f t="shared" si="298"/>
        <v>0</v>
      </c>
      <c r="AM1291" s="26">
        <f t="shared" si="299"/>
        <v>0</v>
      </c>
      <c r="AN1291" s="27" t="s">
        <v>1648</v>
      </c>
      <c r="AO1291" s="27" t="s">
        <v>1659</v>
      </c>
      <c r="AP1291" s="15" t="s">
        <v>1668</v>
      </c>
    </row>
    <row r="1292" spans="1:42" x14ac:dyDescent="0.2">
      <c r="A1292" s="23" t="s">
        <v>650</v>
      </c>
      <c r="B1292" s="23" t="s">
        <v>1112</v>
      </c>
      <c r="C1292" s="23" t="s">
        <v>1180</v>
      </c>
      <c r="D1292" s="23" t="s">
        <v>1296</v>
      </c>
      <c r="E1292" s="23" t="s">
        <v>1604</v>
      </c>
      <c r="F1292" s="24">
        <v>1</v>
      </c>
      <c r="G1292" s="24">
        <v>0</v>
      </c>
      <c r="H1292" s="24">
        <f t="shared" si="288"/>
        <v>0</v>
      </c>
      <c r="I1292" s="24">
        <f t="shared" si="289"/>
        <v>0</v>
      </c>
      <c r="J1292" s="24">
        <f t="shared" si="290"/>
        <v>0</v>
      </c>
      <c r="K1292" s="24">
        <v>7.0000000000000001E-3</v>
      </c>
      <c r="L1292" s="24">
        <f t="shared" si="291"/>
        <v>7.0000000000000001E-3</v>
      </c>
      <c r="M1292" s="25" t="s">
        <v>8</v>
      </c>
      <c r="N1292" s="24">
        <f t="shared" si="292"/>
        <v>0</v>
      </c>
      <c r="Y1292" s="24">
        <f t="shared" si="293"/>
        <v>0</v>
      </c>
      <c r="Z1292" s="24">
        <f t="shared" si="294"/>
        <v>0</v>
      </c>
      <c r="AA1292" s="24">
        <f t="shared" si="295"/>
        <v>0</v>
      </c>
      <c r="AC1292" s="26">
        <v>21</v>
      </c>
      <c r="AD1292" s="26">
        <f t="shared" si="296"/>
        <v>0</v>
      </c>
      <c r="AE1292" s="26">
        <f t="shared" si="297"/>
        <v>0</v>
      </c>
      <c r="AL1292" s="26">
        <f t="shared" si="298"/>
        <v>0</v>
      </c>
      <c r="AM1292" s="26">
        <f t="shared" si="299"/>
        <v>0</v>
      </c>
      <c r="AN1292" s="27" t="s">
        <v>1648</v>
      </c>
      <c r="AO1292" s="27" t="s">
        <v>1659</v>
      </c>
      <c r="AP1292" s="15" t="s">
        <v>1668</v>
      </c>
    </row>
    <row r="1293" spans="1:42" x14ac:dyDescent="0.2">
      <c r="A1293" s="20"/>
      <c r="B1293" s="21" t="s">
        <v>1112</v>
      </c>
      <c r="C1293" s="21" t="s">
        <v>99</v>
      </c>
      <c r="D1293" s="42" t="s">
        <v>1297</v>
      </c>
      <c r="E1293" s="43"/>
      <c r="F1293" s="43"/>
      <c r="G1293" s="43"/>
      <c r="H1293" s="22">
        <f>SUM(H1294:H1300)</f>
        <v>0</v>
      </c>
      <c r="I1293" s="22">
        <f>SUM(I1294:I1300)</f>
        <v>0</v>
      </c>
      <c r="J1293" s="22">
        <f>H1293+I1293</f>
        <v>0</v>
      </c>
      <c r="K1293" s="15"/>
      <c r="L1293" s="22">
        <f>SUM(L1294:L1300)</f>
        <v>1.3231600000000001</v>
      </c>
      <c r="O1293" s="22">
        <f>IF(P1293="PR",J1293,SUM(N1294:N1300))</f>
        <v>0</v>
      </c>
      <c r="P1293" s="15" t="s">
        <v>1626</v>
      </c>
      <c r="Q1293" s="22">
        <f>IF(P1293="HS",H1293,0)</f>
        <v>0</v>
      </c>
      <c r="R1293" s="22">
        <f>IF(P1293="HS",I1293-O1293,0)</f>
        <v>0</v>
      </c>
      <c r="S1293" s="22">
        <f>IF(P1293="PS",H1293,0)</f>
        <v>0</v>
      </c>
      <c r="T1293" s="22">
        <f>IF(P1293="PS",I1293-O1293,0)</f>
        <v>0</v>
      </c>
      <c r="U1293" s="22">
        <f>IF(P1293="MP",H1293,0)</f>
        <v>0</v>
      </c>
      <c r="V1293" s="22">
        <f>IF(P1293="MP",I1293-O1293,0)</f>
        <v>0</v>
      </c>
      <c r="W1293" s="22">
        <f>IF(P1293="OM",H1293,0)</f>
        <v>0</v>
      </c>
      <c r="X1293" s="15" t="s">
        <v>1112</v>
      </c>
      <c r="AH1293" s="22">
        <f>SUM(Y1294:Y1300)</f>
        <v>0</v>
      </c>
      <c r="AI1293" s="22">
        <f>SUM(Z1294:Z1300)</f>
        <v>0</v>
      </c>
      <c r="AJ1293" s="22">
        <f>SUM(AA1294:AA1300)</f>
        <v>0</v>
      </c>
    </row>
    <row r="1294" spans="1:42" x14ac:dyDescent="0.2">
      <c r="A1294" s="23" t="s">
        <v>651</v>
      </c>
      <c r="B1294" s="23" t="s">
        <v>1112</v>
      </c>
      <c r="C1294" s="23" t="s">
        <v>1200</v>
      </c>
      <c r="D1294" s="23" t="s">
        <v>1298</v>
      </c>
      <c r="E1294" s="23" t="s">
        <v>1601</v>
      </c>
      <c r="F1294" s="24">
        <v>0.9</v>
      </c>
      <c r="G1294" s="24">
        <v>0</v>
      </c>
      <c r="H1294" s="24">
        <f t="shared" ref="H1294:H1300" si="300">ROUND(F1294*AD1294,2)</f>
        <v>0</v>
      </c>
      <c r="I1294" s="24">
        <f t="shared" ref="I1294:I1300" si="301">J1294-H1294</f>
        <v>0</v>
      </c>
      <c r="J1294" s="24">
        <f t="shared" ref="J1294:J1300" si="302">ROUND(F1294*G1294,2)</f>
        <v>0</v>
      </c>
      <c r="K1294" s="24">
        <v>3.9600000000000003E-2</v>
      </c>
      <c r="L1294" s="24">
        <f t="shared" ref="L1294:L1300" si="303">F1294*K1294</f>
        <v>3.5640000000000005E-2</v>
      </c>
      <c r="M1294" s="25" t="s">
        <v>7</v>
      </c>
      <c r="N1294" s="24">
        <f t="shared" ref="N1294:N1300" si="304">IF(M1294="5",I1294,0)</f>
        <v>0</v>
      </c>
      <c r="Y1294" s="24">
        <f t="shared" ref="Y1294:Y1300" si="305">IF(AC1294=0,J1294,0)</f>
        <v>0</v>
      </c>
      <c r="Z1294" s="24">
        <f t="shared" ref="Z1294:Z1300" si="306">IF(AC1294=15,J1294,0)</f>
        <v>0</v>
      </c>
      <c r="AA1294" s="24">
        <f t="shared" ref="AA1294:AA1300" si="307">IF(AC1294=21,J1294,0)</f>
        <v>0</v>
      </c>
      <c r="AC1294" s="26">
        <v>21</v>
      </c>
      <c r="AD1294" s="26">
        <f t="shared" ref="AD1294:AD1300" si="308">G1294*0</f>
        <v>0</v>
      </c>
      <c r="AE1294" s="26">
        <f t="shared" ref="AE1294:AE1300" si="309">G1294*(1-0)</f>
        <v>0</v>
      </c>
      <c r="AL1294" s="26">
        <f t="shared" ref="AL1294:AL1300" si="310">F1294*AD1294</f>
        <v>0</v>
      </c>
      <c r="AM1294" s="26">
        <f t="shared" ref="AM1294:AM1300" si="311">F1294*AE1294</f>
        <v>0</v>
      </c>
      <c r="AN1294" s="27" t="s">
        <v>1649</v>
      </c>
      <c r="AO1294" s="27" t="s">
        <v>1659</v>
      </c>
      <c r="AP1294" s="15" t="s">
        <v>1668</v>
      </c>
    </row>
    <row r="1295" spans="1:42" x14ac:dyDescent="0.2">
      <c r="A1295" s="23" t="s">
        <v>652</v>
      </c>
      <c r="B1295" s="23" t="s">
        <v>1112</v>
      </c>
      <c r="C1295" s="23" t="s">
        <v>1182</v>
      </c>
      <c r="D1295" s="23" t="s">
        <v>1299</v>
      </c>
      <c r="E1295" s="23" t="s">
        <v>1604</v>
      </c>
      <c r="F1295" s="24">
        <v>1</v>
      </c>
      <c r="G1295" s="24">
        <v>0</v>
      </c>
      <c r="H1295" s="24">
        <f t="shared" si="300"/>
        <v>0</v>
      </c>
      <c r="I1295" s="24">
        <f t="shared" si="301"/>
        <v>0</v>
      </c>
      <c r="J1295" s="24">
        <f t="shared" si="302"/>
        <v>0</v>
      </c>
      <c r="K1295" s="24">
        <v>5.1999999999999995E-4</v>
      </c>
      <c r="L1295" s="24">
        <f t="shared" si="303"/>
        <v>5.1999999999999995E-4</v>
      </c>
      <c r="M1295" s="25" t="s">
        <v>7</v>
      </c>
      <c r="N1295" s="24">
        <f t="shared" si="304"/>
        <v>0</v>
      </c>
      <c r="Y1295" s="24">
        <f t="shared" si="305"/>
        <v>0</v>
      </c>
      <c r="Z1295" s="24">
        <f t="shared" si="306"/>
        <v>0</v>
      </c>
      <c r="AA1295" s="24">
        <f t="shared" si="307"/>
        <v>0</v>
      </c>
      <c r="AC1295" s="26">
        <v>21</v>
      </c>
      <c r="AD1295" s="26">
        <f t="shared" si="308"/>
        <v>0</v>
      </c>
      <c r="AE1295" s="26">
        <f t="shared" si="309"/>
        <v>0</v>
      </c>
      <c r="AL1295" s="26">
        <f t="shared" si="310"/>
        <v>0</v>
      </c>
      <c r="AM1295" s="26">
        <f t="shared" si="311"/>
        <v>0</v>
      </c>
      <c r="AN1295" s="27" t="s">
        <v>1649</v>
      </c>
      <c r="AO1295" s="27" t="s">
        <v>1659</v>
      </c>
      <c r="AP1295" s="15" t="s">
        <v>1668</v>
      </c>
    </row>
    <row r="1296" spans="1:42" x14ac:dyDescent="0.2">
      <c r="A1296" s="23" t="s">
        <v>653</v>
      </c>
      <c r="B1296" s="23" t="s">
        <v>1112</v>
      </c>
      <c r="C1296" s="23" t="s">
        <v>1183</v>
      </c>
      <c r="D1296" s="23" t="s">
        <v>1300</v>
      </c>
      <c r="E1296" s="23" t="s">
        <v>1604</v>
      </c>
      <c r="F1296" s="24">
        <v>1</v>
      </c>
      <c r="G1296" s="24">
        <v>0</v>
      </c>
      <c r="H1296" s="24">
        <f t="shared" si="300"/>
        <v>0</v>
      </c>
      <c r="I1296" s="24">
        <f t="shared" si="301"/>
        <v>0</v>
      </c>
      <c r="J1296" s="24">
        <f t="shared" si="302"/>
        <v>0</v>
      </c>
      <c r="K1296" s="24">
        <v>2.2499999999999998E-3</v>
      </c>
      <c r="L1296" s="24">
        <f t="shared" si="303"/>
        <v>2.2499999999999998E-3</v>
      </c>
      <c r="M1296" s="25" t="s">
        <v>7</v>
      </c>
      <c r="N1296" s="24">
        <f t="shared" si="304"/>
        <v>0</v>
      </c>
      <c r="Y1296" s="24">
        <f t="shared" si="305"/>
        <v>0</v>
      </c>
      <c r="Z1296" s="24">
        <f t="shared" si="306"/>
        <v>0</v>
      </c>
      <c r="AA1296" s="24">
        <f t="shared" si="307"/>
        <v>0</v>
      </c>
      <c r="AC1296" s="26">
        <v>21</v>
      </c>
      <c r="AD1296" s="26">
        <f t="shared" si="308"/>
        <v>0</v>
      </c>
      <c r="AE1296" s="26">
        <f t="shared" si="309"/>
        <v>0</v>
      </c>
      <c r="AL1296" s="26">
        <f t="shared" si="310"/>
        <v>0</v>
      </c>
      <c r="AM1296" s="26">
        <f t="shared" si="311"/>
        <v>0</v>
      </c>
      <c r="AN1296" s="27" t="s">
        <v>1649</v>
      </c>
      <c r="AO1296" s="27" t="s">
        <v>1659</v>
      </c>
      <c r="AP1296" s="15" t="s">
        <v>1668</v>
      </c>
    </row>
    <row r="1297" spans="1:42" x14ac:dyDescent="0.2">
      <c r="A1297" s="23" t="s">
        <v>654</v>
      </c>
      <c r="B1297" s="23" t="s">
        <v>1112</v>
      </c>
      <c r="C1297" s="23" t="s">
        <v>1184</v>
      </c>
      <c r="D1297" s="23" t="s">
        <v>1301</v>
      </c>
      <c r="E1297" s="23" t="s">
        <v>1604</v>
      </c>
      <c r="F1297" s="24">
        <v>1</v>
      </c>
      <c r="G1297" s="24">
        <v>0</v>
      </c>
      <c r="H1297" s="24">
        <f t="shared" si="300"/>
        <v>0</v>
      </c>
      <c r="I1297" s="24">
        <f t="shared" si="301"/>
        <v>0</v>
      </c>
      <c r="J1297" s="24">
        <f t="shared" si="302"/>
        <v>0</v>
      </c>
      <c r="K1297" s="24">
        <v>1.933E-2</v>
      </c>
      <c r="L1297" s="24">
        <f t="shared" si="303"/>
        <v>1.933E-2</v>
      </c>
      <c r="M1297" s="25" t="s">
        <v>7</v>
      </c>
      <c r="N1297" s="24">
        <f t="shared" si="304"/>
        <v>0</v>
      </c>
      <c r="Y1297" s="24">
        <f t="shared" si="305"/>
        <v>0</v>
      </c>
      <c r="Z1297" s="24">
        <f t="shared" si="306"/>
        <v>0</v>
      </c>
      <c r="AA1297" s="24">
        <f t="shared" si="307"/>
        <v>0</v>
      </c>
      <c r="AC1297" s="26">
        <v>21</v>
      </c>
      <c r="AD1297" s="26">
        <f t="shared" si="308"/>
        <v>0</v>
      </c>
      <c r="AE1297" s="26">
        <f t="shared" si="309"/>
        <v>0</v>
      </c>
      <c r="AL1297" s="26">
        <f t="shared" si="310"/>
        <v>0</v>
      </c>
      <c r="AM1297" s="26">
        <f t="shared" si="311"/>
        <v>0</v>
      </c>
      <c r="AN1297" s="27" t="s">
        <v>1649</v>
      </c>
      <c r="AO1297" s="27" t="s">
        <v>1659</v>
      </c>
      <c r="AP1297" s="15" t="s">
        <v>1668</v>
      </c>
    </row>
    <row r="1298" spans="1:42" x14ac:dyDescent="0.2">
      <c r="A1298" s="23" t="s">
        <v>655</v>
      </c>
      <c r="B1298" s="23" t="s">
        <v>1112</v>
      </c>
      <c r="C1298" s="23" t="s">
        <v>1185</v>
      </c>
      <c r="D1298" s="23" t="s">
        <v>1302</v>
      </c>
      <c r="E1298" s="23" t="s">
        <v>1604</v>
      </c>
      <c r="F1298" s="24">
        <v>1</v>
      </c>
      <c r="G1298" s="24">
        <v>0</v>
      </c>
      <c r="H1298" s="24">
        <f t="shared" si="300"/>
        <v>0</v>
      </c>
      <c r="I1298" s="24">
        <f t="shared" si="301"/>
        <v>0</v>
      </c>
      <c r="J1298" s="24">
        <f t="shared" si="302"/>
        <v>0</v>
      </c>
      <c r="K1298" s="24">
        <v>1.56E-3</v>
      </c>
      <c r="L1298" s="24">
        <f t="shared" si="303"/>
        <v>1.56E-3</v>
      </c>
      <c r="M1298" s="25" t="s">
        <v>7</v>
      </c>
      <c r="N1298" s="24">
        <f t="shared" si="304"/>
        <v>0</v>
      </c>
      <c r="Y1298" s="24">
        <f t="shared" si="305"/>
        <v>0</v>
      </c>
      <c r="Z1298" s="24">
        <f t="shared" si="306"/>
        <v>0</v>
      </c>
      <c r="AA1298" s="24">
        <f t="shared" si="307"/>
        <v>0</v>
      </c>
      <c r="AC1298" s="26">
        <v>21</v>
      </c>
      <c r="AD1298" s="26">
        <f t="shared" si="308"/>
        <v>0</v>
      </c>
      <c r="AE1298" s="26">
        <f t="shared" si="309"/>
        <v>0</v>
      </c>
      <c r="AL1298" s="26">
        <f t="shared" si="310"/>
        <v>0</v>
      </c>
      <c r="AM1298" s="26">
        <f t="shared" si="311"/>
        <v>0</v>
      </c>
      <c r="AN1298" s="27" t="s">
        <v>1649</v>
      </c>
      <c r="AO1298" s="27" t="s">
        <v>1659</v>
      </c>
      <c r="AP1298" s="15" t="s">
        <v>1668</v>
      </c>
    </row>
    <row r="1299" spans="1:42" x14ac:dyDescent="0.2">
      <c r="A1299" s="23" t="s">
        <v>656</v>
      </c>
      <c r="B1299" s="23" t="s">
        <v>1112</v>
      </c>
      <c r="C1299" s="23" t="s">
        <v>1186</v>
      </c>
      <c r="D1299" s="23" t="s">
        <v>1303</v>
      </c>
      <c r="E1299" s="23" t="s">
        <v>1604</v>
      </c>
      <c r="F1299" s="24">
        <v>1</v>
      </c>
      <c r="G1299" s="24">
        <v>0</v>
      </c>
      <c r="H1299" s="24">
        <f t="shared" si="300"/>
        <v>0</v>
      </c>
      <c r="I1299" s="24">
        <f t="shared" si="301"/>
        <v>0</v>
      </c>
      <c r="J1299" s="24">
        <f t="shared" si="302"/>
        <v>0</v>
      </c>
      <c r="K1299" s="24">
        <v>1.9460000000000002E-2</v>
      </c>
      <c r="L1299" s="24">
        <f t="shared" si="303"/>
        <v>1.9460000000000002E-2</v>
      </c>
      <c r="M1299" s="25" t="s">
        <v>7</v>
      </c>
      <c r="N1299" s="24">
        <f t="shared" si="304"/>
        <v>0</v>
      </c>
      <c r="Y1299" s="24">
        <f t="shared" si="305"/>
        <v>0</v>
      </c>
      <c r="Z1299" s="24">
        <f t="shared" si="306"/>
        <v>0</v>
      </c>
      <c r="AA1299" s="24">
        <f t="shared" si="307"/>
        <v>0</v>
      </c>
      <c r="AC1299" s="26">
        <v>21</v>
      </c>
      <c r="AD1299" s="26">
        <f t="shared" si="308"/>
        <v>0</v>
      </c>
      <c r="AE1299" s="26">
        <f t="shared" si="309"/>
        <v>0</v>
      </c>
      <c r="AL1299" s="26">
        <f t="shared" si="310"/>
        <v>0</v>
      </c>
      <c r="AM1299" s="26">
        <f t="shared" si="311"/>
        <v>0</v>
      </c>
      <c r="AN1299" s="27" t="s">
        <v>1649</v>
      </c>
      <c r="AO1299" s="27" t="s">
        <v>1659</v>
      </c>
      <c r="AP1299" s="15" t="s">
        <v>1668</v>
      </c>
    </row>
    <row r="1300" spans="1:42" x14ac:dyDescent="0.2">
      <c r="A1300" s="23" t="s">
        <v>657</v>
      </c>
      <c r="B1300" s="23" t="s">
        <v>1112</v>
      </c>
      <c r="C1300" s="23" t="s">
        <v>1187</v>
      </c>
      <c r="D1300" s="23" t="s">
        <v>1304</v>
      </c>
      <c r="E1300" s="23" t="s">
        <v>1600</v>
      </c>
      <c r="F1300" s="24">
        <v>18.3</v>
      </c>
      <c r="G1300" s="24">
        <v>0</v>
      </c>
      <c r="H1300" s="24">
        <f t="shared" si="300"/>
        <v>0</v>
      </c>
      <c r="I1300" s="24">
        <f t="shared" si="301"/>
        <v>0</v>
      </c>
      <c r="J1300" s="24">
        <f t="shared" si="302"/>
        <v>0</v>
      </c>
      <c r="K1300" s="24">
        <v>6.8000000000000005E-2</v>
      </c>
      <c r="L1300" s="24">
        <f t="shared" si="303"/>
        <v>1.2444000000000002</v>
      </c>
      <c r="M1300" s="25" t="s">
        <v>7</v>
      </c>
      <c r="N1300" s="24">
        <f t="shared" si="304"/>
        <v>0</v>
      </c>
      <c r="Y1300" s="24">
        <f t="shared" si="305"/>
        <v>0</v>
      </c>
      <c r="Z1300" s="24">
        <f t="shared" si="306"/>
        <v>0</v>
      </c>
      <c r="AA1300" s="24">
        <f t="shared" si="307"/>
        <v>0</v>
      </c>
      <c r="AC1300" s="26">
        <v>21</v>
      </c>
      <c r="AD1300" s="26">
        <f t="shared" si="308"/>
        <v>0</v>
      </c>
      <c r="AE1300" s="26">
        <f t="shared" si="309"/>
        <v>0</v>
      </c>
      <c r="AL1300" s="26">
        <f t="shared" si="310"/>
        <v>0</v>
      </c>
      <c r="AM1300" s="26">
        <f t="shared" si="311"/>
        <v>0</v>
      </c>
      <c r="AN1300" s="27" t="s">
        <v>1649</v>
      </c>
      <c r="AO1300" s="27" t="s">
        <v>1659</v>
      </c>
      <c r="AP1300" s="15" t="s">
        <v>1668</v>
      </c>
    </row>
    <row r="1301" spans="1:42" x14ac:dyDescent="0.2">
      <c r="A1301" s="20"/>
      <c r="B1301" s="21" t="s">
        <v>1112</v>
      </c>
      <c r="C1301" s="21" t="s">
        <v>1188</v>
      </c>
      <c r="D1301" s="42" t="s">
        <v>1305</v>
      </c>
      <c r="E1301" s="43"/>
      <c r="F1301" s="43"/>
      <c r="G1301" s="43"/>
      <c r="H1301" s="22">
        <f>SUM(H1302:H1302)</f>
        <v>0</v>
      </c>
      <c r="I1301" s="22">
        <f>SUM(I1302:I1302)</f>
        <v>0</v>
      </c>
      <c r="J1301" s="22">
        <f>H1301+I1301</f>
        <v>0</v>
      </c>
      <c r="K1301" s="15"/>
      <c r="L1301" s="22">
        <f>SUM(L1302:L1302)</f>
        <v>0</v>
      </c>
      <c r="O1301" s="22">
        <f>IF(P1301="PR",J1301,SUM(N1302:N1302))</f>
        <v>0</v>
      </c>
      <c r="P1301" s="15" t="s">
        <v>1628</v>
      </c>
      <c r="Q1301" s="22">
        <f>IF(P1301="HS",H1301,0)</f>
        <v>0</v>
      </c>
      <c r="R1301" s="22">
        <f>IF(P1301="HS",I1301-O1301,0)</f>
        <v>0</v>
      </c>
      <c r="S1301" s="22">
        <f>IF(P1301="PS",H1301,0)</f>
        <v>0</v>
      </c>
      <c r="T1301" s="22">
        <f>IF(P1301="PS",I1301-O1301,0)</f>
        <v>0</v>
      </c>
      <c r="U1301" s="22">
        <f>IF(P1301="MP",H1301,0)</f>
        <v>0</v>
      </c>
      <c r="V1301" s="22">
        <f>IF(P1301="MP",I1301-O1301,0)</f>
        <v>0</v>
      </c>
      <c r="W1301" s="22">
        <f>IF(P1301="OM",H1301,0)</f>
        <v>0</v>
      </c>
      <c r="X1301" s="15" t="s">
        <v>1112</v>
      </c>
      <c r="AH1301" s="22">
        <f>SUM(Y1302:Y1302)</f>
        <v>0</v>
      </c>
      <c r="AI1301" s="22">
        <f>SUM(Z1302:Z1302)</f>
        <v>0</v>
      </c>
      <c r="AJ1301" s="22">
        <f>SUM(AA1302:AA1302)</f>
        <v>0</v>
      </c>
    </row>
    <row r="1302" spans="1:42" x14ac:dyDescent="0.2">
      <c r="A1302" s="23" t="s">
        <v>658</v>
      </c>
      <c r="B1302" s="23" t="s">
        <v>1112</v>
      </c>
      <c r="C1302" s="23" t="s">
        <v>1189</v>
      </c>
      <c r="D1302" s="23" t="s">
        <v>1306</v>
      </c>
      <c r="E1302" s="23" t="s">
        <v>1602</v>
      </c>
      <c r="F1302" s="24">
        <v>0.52</v>
      </c>
      <c r="G1302" s="24">
        <v>0</v>
      </c>
      <c r="H1302" s="24">
        <f>ROUND(F1302*AD1302,2)</f>
        <v>0</v>
      </c>
      <c r="I1302" s="24">
        <f>J1302-H1302</f>
        <v>0</v>
      </c>
      <c r="J1302" s="24">
        <f>ROUND(F1302*G1302,2)</f>
        <v>0</v>
      </c>
      <c r="K1302" s="24">
        <v>0</v>
      </c>
      <c r="L1302" s="24">
        <f>F1302*K1302</f>
        <v>0</v>
      </c>
      <c r="M1302" s="25" t="s">
        <v>10</v>
      </c>
      <c r="N1302" s="24">
        <f>IF(M1302="5",I1302,0)</f>
        <v>0</v>
      </c>
      <c r="Y1302" s="24">
        <f>IF(AC1302=0,J1302,0)</f>
        <v>0</v>
      </c>
      <c r="Z1302" s="24">
        <f>IF(AC1302=15,J1302,0)</f>
        <v>0</v>
      </c>
      <c r="AA1302" s="24">
        <f>IF(AC1302=21,J1302,0)</f>
        <v>0</v>
      </c>
      <c r="AC1302" s="26">
        <v>21</v>
      </c>
      <c r="AD1302" s="26">
        <f>G1302*0</f>
        <v>0</v>
      </c>
      <c r="AE1302" s="26">
        <f>G1302*(1-0)</f>
        <v>0</v>
      </c>
      <c r="AL1302" s="26">
        <f>F1302*AD1302</f>
        <v>0</v>
      </c>
      <c r="AM1302" s="26">
        <f>F1302*AE1302</f>
        <v>0</v>
      </c>
      <c r="AN1302" s="27" t="s">
        <v>1650</v>
      </c>
      <c r="AO1302" s="27" t="s">
        <v>1659</v>
      </c>
      <c r="AP1302" s="15" t="s">
        <v>1668</v>
      </c>
    </row>
    <row r="1303" spans="1:42" x14ac:dyDescent="0.2">
      <c r="D1303" s="28" t="s">
        <v>1509</v>
      </c>
      <c r="F1303" s="29">
        <v>0.52</v>
      </c>
    </row>
    <row r="1304" spans="1:42" x14ac:dyDescent="0.2">
      <c r="A1304" s="20"/>
      <c r="B1304" s="21" t="s">
        <v>1112</v>
      </c>
      <c r="C1304" s="21" t="s">
        <v>1190</v>
      </c>
      <c r="D1304" s="42" t="s">
        <v>1308</v>
      </c>
      <c r="E1304" s="43"/>
      <c r="F1304" s="43"/>
      <c r="G1304" s="43"/>
      <c r="H1304" s="22">
        <f>SUM(H1305:H1305)</f>
        <v>0</v>
      </c>
      <c r="I1304" s="22">
        <f>SUM(I1305:I1305)</f>
        <v>0</v>
      </c>
      <c r="J1304" s="22">
        <f>H1304+I1304</f>
        <v>0</v>
      </c>
      <c r="K1304" s="15"/>
      <c r="L1304" s="22">
        <f>SUM(L1305:L1305)</f>
        <v>0</v>
      </c>
      <c r="O1304" s="22">
        <f>IF(P1304="PR",J1304,SUM(N1305:N1305))</f>
        <v>0</v>
      </c>
      <c r="P1304" s="15" t="s">
        <v>1629</v>
      </c>
      <c r="Q1304" s="22">
        <f>IF(P1304="HS",H1304,0)</f>
        <v>0</v>
      </c>
      <c r="R1304" s="22">
        <f>IF(P1304="HS",I1304-O1304,0)</f>
        <v>0</v>
      </c>
      <c r="S1304" s="22">
        <f>IF(P1304="PS",H1304,0)</f>
        <v>0</v>
      </c>
      <c r="T1304" s="22">
        <f>IF(P1304="PS",I1304-O1304,0)</f>
        <v>0</v>
      </c>
      <c r="U1304" s="22">
        <f>IF(P1304="MP",H1304,0)</f>
        <v>0</v>
      </c>
      <c r="V1304" s="22">
        <f>IF(P1304="MP",I1304-O1304,0)</f>
        <v>0</v>
      </c>
      <c r="W1304" s="22">
        <f>IF(P1304="OM",H1304,0)</f>
        <v>0</v>
      </c>
      <c r="X1304" s="15" t="s">
        <v>1112</v>
      </c>
      <c r="AH1304" s="22">
        <f>SUM(Y1305:Y1305)</f>
        <v>0</v>
      </c>
      <c r="AI1304" s="22">
        <f>SUM(Z1305:Z1305)</f>
        <v>0</v>
      </c>
      <c r="AJ1304" s="22">
        <f>SUM(AA1305:AA1305)</f>
        <v>0</v>
      </c>
    </row>
    <row r="1305" spans="1:42" x14ac:dyDescent="0.2">
      <c r="A1305" s="23" t="s">
        <v>659</v>
      </c>
      <c r="B1305" s="23" t="s">
        <v>1112</v>
      </c>
      <c r="C1305" s="23"/>
      <c r="D1305" s="23" t="s">
        <v>1308</v>
      </c>
      <c r="E1305" s="23"/>
      <c r="F1305" s="24">
        <v>1</v>
      </c>
      <c r="G1305" s="24">
        <v>0</v>
      </c>
      <c r="H1305" s="24">
        <f>ROUND(F1305*AD1305,2)</f>
        <v>0</v>
      </c>
      <c r="I1305" s="24">
        <f>J1305-H1305</f>
        <v>0</v>
      </c>
      <c r="J1305" s="24">
        <f>ROUND(F1305*G1305,2)</f>
        <v>0</v>
      </c>
      <c r="K1305" s="24">
        <v>0</v>
      </c>
      <c r="L1305" s="24">
        <f>F1305*K1305</f>
        <v>0</v>
      </c>
      <c r="M1305" s="25" t="s">
        <v>8</v>
      </c>
      <c r="N1305" s="24">
        <f>IF(M1305="5",I1305,0)</f>
        <v>0</v>
      </c>
      <c r="Y1305" s="24">
        <f>IF(AC1305=0,J1305,0)</f>
        <v>0</v>
      </c>
      <c r="Z1305" s="24">
        <f>IF(AC1305=15,J1305,0)</f>
        <v>0</v>
      </c>
      <c r="AA1305" s="24">
        <f>IF(AC1305=21,J1305,0)</f>
        <v>0</v>
      </c>
      <c r="AC1305" s="26">
        <v>21</v>
      </c>
      <c r="AD1305" s="26">
        <f>G1305*0</f>
        <v>0</v>
      </c>
      <c r="AE1305" s="26">
        <f>G1305*(1-0)</f>
        <v>0</v>
      </c>
      <c r="AL1305" s="26">
        <f>F1305*AD1305</f>
        <v>0</v>
      </c>
      <c r="AM1305" s="26">
        <f>F1305*AE1305</f>
        <v>0</v>
      </c>
      <c r="AN1305" s="27" t="s">
        <v>1651</v>
      </c>
      <c r="AO1305" s="27" t="s">
        <v>1659</v>
      </c>
      <c r="AP1305" s="15" t="s">
        <v>1668</v>
      </c>
    </row>
    <row r="1306" spans="1:42" x14ac:dyDescent="0.2">
      <c r="A1306" s="20"/>
      <c r="B1306" s="21" t="s">
        <v>1112</v>
      </c>
      <c r="C1306" s="21" t="s">
        <v>1191</v>
      </c>
      <c r="D1306" s="42" t="s">
        <v>1309</v>
      </c>
      <c r="E1306" s="43"/>
      <c r="F1306" s="43"/>
      <c r="G1306" s="43"/>
      <c r="H1306" s="22">
        <f>SUM(H1307:H1312)</f>
        <v>0</v>
      </c>
      <c r="I1306" s="22">
        <f>SUM(I1307:I1312)</f>
        <v>0</v>
      </c>
      <c r="J1306" s="22">
        <f>H1306+I1306</f>
        <v>0</v>
      </c>
      <c r="K1306" s="15"/>
      <c r="L1306" s="22">
        <f>SUM(L1307:L1312)</f>
        <v>0</v>
      </c>
      <c r="O1306" s="22">
        <f>IF(P1306="PR",J1306,SUM(N1307:N1312))</f>
        <v>0</v>
      </c>
      <c r="P1306" s="15" t="s">
        <v>1628</v>
      </c>
      <c r="Q1306" s="22">
        <f>IF(P1306="HS",H1306,0)</f>
        <v>0</v>
      </c>
      <c r="R1306" s="22">
        <f>IF(P1306="HS",I1306-O1306,0)</f>
        <v>0</v>
      </c>
      <c r="S1306" s="22">
        <f>IF(P1306="PS",H1306,0)</f>
        <v>0</v>
      </c>
      <c r="T1306" s="22">
        <f>IF(P1306="PS",I1306-O1306,0)</f>
        <v>0</v>
      </c>
      <c r="U1306" s="22">
        <f>IF(P1306="MP",H1306,0)</f>
        <v>0</v>
      </c>
      <c r="V1306" s="22">
        <f>IF(P1306="MP",I1306-O1306,0)</f>
        <v>0</v>
      </c>
      <c r="W1306" s="22">
        <f>IF(P1306="OM",H1306,0)</f>
        <v>0</v>
      </c>
      <c r="X1306" s="15" t="s">
        <v>1112</v>
      </c>
      <c r="AH1306" s="22">
        <f>SUM(Y1307:Y1312)</f>
        <v>0</v>
      </c>
      <c r="AI1306" s="22">
        <f>SUM(Z1307:Z1312)</f>
        <v>0</v>
      </c>
      <c r="AJ1306" s="22">
        <f>SUM(AA1307:AA1312)</f>
        <v>0</v>
      </c>
    </row>
    <row r="1307" spans="1:42" x14ac:dyDescent="0.2">
      <c r="A1307" s="23" t="s">
        <v>660</v>
      </c>
      <c r="B1307" s="23" t="s">
        <v>1112</v>
      </c>
      <c r="C1307" s="23" t="s">
        <v>1192</v>
      </c>
      <c r="D1307" s="23" t="s">
        <v>1310</v>
      </c>
      <c r="E1307" s="23" t="s">
        <v>1602</v>
      </c>
      <c r="F1307" s="24">
        <v>1.4</v>
      </c>
      <c r="G1307" s="24">
        <v>0</v>
      </c>
      <c r="H1307" s="24">
        <f t="shared" ref="H1307:H1312" si="312">ROUND(F1307*AD1307,2)</f>
        <v>0</v>
      </c>
      <c r="I1307" s="24">
        <f t="shared" ref="I1307:I1312" si="313">J1307-H1307</f>
        <v>0</v>
      </c>
      <c r="J1307" s="24">
        <f t="shared" ref="J1307:J1312" si="314">ROUND(F1307*G1307,2)</f>
        <v>0</v>
      </c>
      <c r="K1307" s="24">
        <v>0</v>
      </c>
      <c r="L1307" s="24">
        <f t="shared" ref="L1307:L1312" si="315">F1307*K1307</f>
        <v>0</v>
      </c>
      <c r="M1307" s="25" t="s">
        <v>10</v>
      </c>
      <c r="N1307" s="24">
        <f t="shared" ref="N1307:N1312" si="316">IF(M1307="5",I1307,0)</f>
        <v>0</v>
      </c>
      <c r="Y1307" s="24">
        <f t="shared" ref="Y1307:Y1312" si="317">IF(AC1307=0,J1307,0)</f>
        <v>0</v>
      </c>
      <c r="Z1307" s="24">
        <f t="shared" ref="Z1307:Z1312" si="318">IF(AC1307=15,J1307,0)</f>
        <v>0</v>
      </c>
      <c r="AA1307" s="24">
        <f t="shared" ref="AA1307:AA1312" si="319">IF(AC1307=21,J1307,0)</f>
        <v>0</v>
      </c>
      <c r="AC1307" s="26">
        <v>21</v>
      </c>
      <c r="AD1307" s="26">
        <f t="shared" ref="AD1307:AD1312" si="320">G1307*0</f>
        <v>0</v>
      </c>
      <c r="AE1307" s="26">
        <f t="shared" ref="AE1307:AE1312" si="321">G1307*(1-0)</f>
        <v>0</v>
      </c>
      <c r="AL1307" s="26">
        <f t="shared" ref="AL1307:AL1312" si="322">F1307*AD1307</f>
        <v>0</v>
      </c>
      <c r="AM1307" s="26">
        <f t="shared" ref="AM1307:AM1312" si="323">F1307*AE1307</f>
        <v>0</v>
      </c>
      <c r="AN1307" s="27" t="s">
        <v>1652</v>
      </c>
      <c r="AO1307" s="27" t="s">
        <v>1659</v>
      </c>
      <c r="AP1307" s="15" t="s">
        <v>1668</v>
      </c>
    </row>
    <row r="1308" spans="1:42" x14ac:dyDescent="0.2">
      <c r="A1308" s="23" t="s">
        <v>661</v>
      </c>
      <c r="B1308" s="23" t="s">
        <v>1112</v>
      </c>
      <c r="C1308" s="23" t="s">
        <v>1193</v>
      </c>
      <c r="D1308" s="23" t="s">
        <v>1311</v>
      </c>
      <c r="E1308" s="23" t="s">
        <v>1602</v>
      </c>
      <c r="F1308" s="24">
        <v>1.4</v>
      </c>
      <c r="G1308" s="24">
        <v>0</v>
      </c>
      <c r="H1308" s="24">
        <f t="shared" si="312"/>
        <v>0</v>
      </c>
      <c r="I1308" s="24">
        <f t="shared" si="313"/>
        <v>0</v>
      </c>
      <c r="J1308" s="24">
        <f t="shared" si="314"/>
        <v>0</v>
      </c>
      <c r="K1308" s="24">
        <v>0</v>
      </c>
      <c r="L1308" s="24">
        <f t="shared" si="315"/>
        <v>0</v>
      </c>
      <c r="M1308" s="25" t="s">
        <v>10</v>
      </c>
      <c r="N1308" s="24">
        <f t="shared" si="316"/>
        <v>0</v>
      </c>
      <c r="Y1308" s="24">
        <f t="shared" si="317"/>
        <v>0</v>
      </c>
      <c r="Z1308" s="24">
        <f t="shared" si="318"/>
        <v>0</v>
      </c>
      <c r="AA1308" s="24">
        <f t="shared" si="319"/>
        <v>0</v>
      </c>
      <c r="AC1308" s="26">
        <v>21</v>
      </c>
      <c r="AD1308" s="26">
        <f t="shared" si="320"/>
        <v>0</v>
      </c>
      <c r="AE1308" s="26">
        <f t="shared" si="321"/>
        <v>0</v>
      </c>
      <c r="AL1308" s="26">
        <f t="shared" si="322"/>
        <v>0</v>
      </c>
      <c r="AM1308" s="26">
        <f t="shared" si="323"/>
        <v>0</v>
      </c>
      <c r="AN1308" s="27" t="s">
        <v>1652</v>
      </c>
      <c r="AO1308" s="27" t="s">
        <v>1659</v>
      </c>
      <c r="AP1308" s="15" t="s">
        <v>1668</v>
      </c>
    </row>
    <row r="1309" spans="1:42" x14ac:dyDescent="0.2">
      <c r="A1309" s="23" t="s">
        <v>662</v>
      </c>
      <c r="B1309" s="23" t="s">
        <v>1112</v>
      </c>
      <c r="C1309" s="23" t="s">
        <v>1194</v>
      </c>
      <c r="D1309" s="23" t="s">
        <v>1312</v>
      </c>
      <c r="E1309" s="23" t="s">
        <v>1602</v>
      </c>
      <c r="F1309" s="24">
        <v>1.4</v>
      </c>
      <c r="G1309" s="24">
        <v>0</v>
      </c>
      <c r="H1309" s="24">
        <f t="shared" si="312"/>
        <v>0</v>
      </c>
      <c r="I1309" s="24">
        <f t="shared" si="313"/>
        <v>0</v>
      </c>
      <c r="J1309" s="24">
        <f t="shared" si="314"/>
        <v>0</v>
      </c>
      <c r="K1309" s="24">
        <v>0</v>
      </c>
      <c r="L1309" s="24">
        <f t="shared" si="315"/>
        <v>0</v>
      </c>
      <c r="M1309" s="25" t="s">
        <v>10</v>
      </c>
      <c r="N1309" s="24">
        <f t="shared" si="316"/>
        <v>0</v>
      </c>
      <c r="Y1309" s="24">
        <f t="shared" si="317"/>
        <v>0</v>
      </c>
      <c r="Z1309" s="24">
        <f t="shared" si="318"/>
        <v>0</v>
      </c>
      <c r="AA1309" s="24">
        <f t="shared" si="319"/>
        <v>0</v>
      </c>
      <c r="AC1309" s="26">
        <v>21</v>
      </c>
      <c r="AD1309" s="26">
        <f t="shared" si="320"/>
        <v>0</v>
      </c>
      <c r="AE1309" s="26">
        <f t="shared" si="321"/>
        <v>0</v>
      </c>
      <c r="AL1309" s="26">
        <f t="shared" si="322"/>
        <v>0</v>
      </c>
      <c r="AM1309" s="26">
        <f t="shared" si="323"/>
        <v>0</v>
      </c>
      <c r="AN1309" s="27" t="s">
        <v>1652</v>
      </c>
      <c r="AO1309" s="27" t="s">
        <v>1659</v>
      </c>
      <c r="AP1309" s="15" t="s">
        <v>1668</v>
      </c>
    </row>
    <row r="1310" spans="1:42" x14ac:dyDescent="0.2">
      <c r="A1310" s="23" t="s">
        <v>663</v>
      </c>
      <c r="B1310" s="23" t="s">
        <v>1112</v>
      </c>
      <c r="C1310" s="23" t="s">
        <v>1195</v>
      </c>
      <c r="D1310" s="23" t="s">
        <v>1313</v>
      </c>
      <c r="E1310" s="23" t="s">
        <v>1602</v>
      </c>
      <c r="F1310" s="24">
        <v>1.4</v>
      </c>
      <c r="G1310" s="24">
        <v>0</v>
      </c>
      <c r="H1310" s="24">
        <f t="shared" si="312"/>
        <v>0</v>
      </c>
      <c r="I1310" s="24">
        <f t="shared" si="313"/>
        <v>0</v>
      </c>
      <c r="J1310" s="24">
        <f t="shared" si="314"/>
        <v>0</v>
      </c>
      <c r="K1310" s="24">
        <v>0</v>
      </c>
      <c r="L1310" s="24">
        <f t="shared" si="315"/>
        <v>0</v>
      </c>
      <c r="M1310" s="25" t="s">
        <v>10</v>
      </c>
      <c r="N1310" s="24">
        <f t="shared" si="316"/>
        <v>0</v>
      </c>
      <c r="Y1310" s="24">
        <f t="shared" si="317"/>
        <v>0</v>
      </c>
      <c r="Z1310" s="24">
        <f t="shared" si="318"/>
        <v>0</v>
      </c>
      <c r="AA1310" s="24">
        <f t="shared" si="319"/>
        <v>0</v>
      </c>
      <c r="AC1310" s="26">
        <v>21</v>
      </c>
      <c r="AD1310" s="26">
        <f t="shared" si="320"/>
        <v>0</v>
      </c>
      <c r="AE1310" s="26">
        <f t="shared" si="321"/>
        <v>0</v>
      </c>
      <c r="AL1310" s="26">
        <f t="shared" si="322"/>
        <v>0</v>
      </c>
      <c r="AM1310" s="26">
        <f t="shared" si="323"/>
        <v>0</v>
      </c>
      <c r="AN1310" s="27" t="s">
        <v>1652</v>
      </c>
      <c r="AO1310" s="27" t="s">
        <v>1659</v>
      </c>
      <c r="AP1310" s="15" t="s">
        <v>1668</v>
      </c>
    </row>
    <row r="1311" spans="1:42" x14ac:dyDescent="0.2">
      <c r="A1311" s="23" t="s">
        <v>664</v>
      </c>
      <c r="B1311" s="23" t="s">
        <v>1112</v>
      </c>
      <c r="C1311" s="23" t="s">
        <v>1196</v>
      </c>
      <c r="D1311" s="23" t="s">
        <v>1314</v>
      </c>
      <c r="E1311" s="23" t="s">
        <v>1602</v>
      </c>
      <c r="F1311" s="24">
        <v>1.4</v>
      </c>
      <c r="G1311" s="24">
        <v>0</v>
      </c>
      <c r="H1311" s="24">
        <f t="shared" si="312"/>
        <v>0</v>
      </c>
      <c r="I1311" s="24">
        <f t="shared" si="313"/>
        <v>0</v>
      </c>
      <c r="J1311" s="24">
        <f t="shared" si="314"/>
        <v>0</v>
      </c>
      <c r="K1311" s="24">
        <v>0</v>
      </c>
      <c r="L1311" s="24">
        <f t="shared" si="315"/>
        <v>0</v>
      </c>
      <c r="M1311" s="25" t="s">
        <v>10</v>
      </c>
      <c r="N1311" s="24">
        <f t="shared" si="316"/>
        <v>0</v>
      </c>
      <c r="Y1311" s="24">
        <f t="shared" si="317"/>
        <v>0</v>
      </c>
      <c r="Z1311" s="24">
        <f t="shared" si="318"/>
        <v>0</v>
      </c>
      <c r="AA1311" s="24">
        <f t="shared" si="319"/>
        <v>0</v>
      </c>
      <c r="AC1311" s="26">
        <v>21</v>
      </c>
      <c r="AD1311" s="26">
        <f t="shared" si="320"/>
        <v>0</v>
      </c>
      <c r="AE1311" s="26">
        <f t="shared" si="321"/>
        <v>0</v>
      </c>
      <c r="AL1311" s="26">
        <f t="shared" si="322"/>
        <v>0</v>
      </c>
      <c r="AM1311" s="26">
        <f t="shared" si="323"/>
        <v>0</v>
      </c>
      <c r="AN1311" s="27" t="s">
        <v>1652</v>
      </c>
      <c r="AO1311" s="27" t="s">
        <v>1659</v>
      </c>
      <c r="AP1311" s="15" t="s">
        <v>1668</v>
      </c>
    </row>
    <row r="1312" spans="1:42" x14ac:dyDescent="0.2">
      <c r="A1312" s="23" t="s">
        <v>665</v>
      </c>
      <c r="B1312" s="23" t="s">
        <v>1112</v>
      </c>
      <c r="C1312" s="23" t="s">
        <v>1197</v>
      </c>
      <c r="D1312" s="23" t="s">
        <v>1315</v>
      </c>
      <c r="E1312" s="23" t="s">
        <v>1602</v>
      </c>
      <c r="F1312" s="24">
        <v>1.4</v>
      </c>
      <c r="G1312" s="24">
        <v>0</v>
      </c>
      <c r="H1312" s="24">
        <f t="shared" si="312"/>
        <v>0</v>
      </c>
      <c r="I1312" s="24">
        <f t="shared" si="313"/>
        <v>0</v>
      </c>
      <c r="J1312" s="24">
        <f t="shared" si="314"/>
        <v>0</v>
      </c>
      <c r="K1312" s="24">
        <v>0</v>
      </c>
      <c r="L1312" s="24">
        <f t="shared" si="315"/>
        <v>0</v>
      </c>
      <c r="M1312" s="25" t="s">
        <v>10</v>
      </c>
      <c r="N1312" s="24">
        <f t="shared" si="316"/>
        <v>0</v>
      </c>
      <c r="Y1312" s="24">
        <f t="shared" si="317"/>
        <v>0</v>
      </c>
      <c r="Z1312" s="24">
        <f t="shared" si="318"/>
        <v>0</v>
      </c>
      <c r="AA1312" s="24">
        <f t="shared" si="319"/>
        <v>0</v>
      </c>
      <c r="AC1312" s="26">
        <v>21</v>
      </c>
      <c r="AD1312" s="26">
        <f t="shared" si="320"/>
        <v>0</v>
      </c>
      <c r="AE1312" s="26">
        <f t="shared" si="321"/>
        <v>0</v>
      </c>
      <c r="AL1312" s="26">
        <f t="shared" si="322"/>
        <v>0</v>
      </c>
      <c r="AM1312" s="26">
        <f t="shared" si="323"/>
        <v>0</v>
      </c>
      <c r="AN1312" s="27" t="s">
        <v>1652</v>
      </c>
      <c r="AO1312" s="27" t="s">
        <v>1659</v>
      </c>
      <c r="AP1312" s="15" t="s">
        <v>1668</v>
      </c>
    </row>
    <row r="1313" spans="1:42" x14ac:dyDescent="0.2">
      <c r="A1313" s="20"/>
      <c r="B1313" s="21" t="s">
        <v>1113</v>
      </c>
      <c r="C1313" s="21"/>
      <c r="D1313" s="42" t="s">
        <v>1510</v>
      </c>
      <c r="E1313" s="43"/>
      <c r="F1313" s="43"/>
      <c r="G1313" s="43"/>
      <c r="H1313" s="22">
        <f>H1314+H1319+H1322+H1325+H1336+H1349+H1352+H1385+H1394+H1418+H1423+H1434+H1442+H1450+H1453+H1455</f>
        <v>0</v>
      </c>
      <c r="I1313" s="22">
        <f>I1314+I1319+I1322+I1325+I1336+I1349+I1352+I1385+I1394+I1418+I1423+I1434+I1442+I1450+I1453+I1455</f>
        <v>0</v>
      </c>
      <c r="J1313" s="22">
        <f>H1313+I1313</f>
        <v>0</v>
      </c>
      <c r="K1313" s="15"/>
      <c r="L1313" s="22">
        <f>L1314+L1319+L1322+L1325+L1336+L1349+L1352+L1385+L1394+L1418+L1423+L1434+L1442+L1450+L1453+L1455</f>
        <v>2.9436017000000003</v>
      </c>
    </row>
    <row r="1314" spans="1:42" x14ac:dyDescent="0.2">
      <c r="A1314" s="20"/>
      <c r="B1314" s="21" t="s">
        <v>1113</v>
      </c>
      <c r="C1314" s="21" t="s">
        <v>37</v>
      </c>
      <c r="D1314" s="42" t="s">
        <v>1214</v>
      </c>
      <c r="E1314" s="43"/>
      <c r="F1314" s="43"/>
      <c r="G1314" s="43"/>
      <c r="H1314" s="22">
        <f>SUM(H1315:H1318)</f>
        <v>0</v>
      </c>
      <c r="I1314" s="22">
        <f>SUM(I1315:I1318)</f>
        <v>0</v>
      </c>
      <c r="J1314" s="22">
        <f>H1314+I1314</f>
        <v>0</v>
      </c>
      <c r="K1314" s="15"/>
      <c r="L1314" s="22">
        <f>SUM(L1315:L1318)</f>
        <v>6.1462200000000002E-2</v>
      </c>
      <c r="O1314" s="22">
        <f>IF(P1314="PR",J1314,SUM(N1315:N1318))</f>
        <v>0</v>
      </c>
      <c r="P1314" s="15" t="s">
        <v>1626</v>
      </c>
      <c r="Q1314" s="22">
        <f>IF(P1314="HS",H1314,0)</f>
        <v>0</v>
      </c>
      <c r="R1314" s="22">
        <f>IF(P1314="HS",I1314-O1314,0)</f>
        <v>0</v>
      </c>
      <c r="S1314" s="22">
        <f>IF(P1314="PS",H1314,0)</f>
        <v>0</v>
      </c>
      <c r="T1314" s="22">
        <f>IF(P1314="PS",I1314-O1314,0)</f>
        <v>0</v>
      </c>
      <c r="U1314" s="22">
        <f>IF(P1314="MP",H1314,0)</f>
        <v>0</v>
      </c>
      <c r="V1314" s="22">
        <f>IF(P1314="MP",I1314-O1314,0)</f>
        <v>0</v>
      </c>
      <c r="W1314" s="22">
        <f>IF(P1314="OM",H1314,0)</f>
        <v>0</v>
      </c>
      <c r="X1314" s="15" t="s">
        <v>1113</v>
      </c>
      <c r="AH1314" s="22">
        <f>SUM(Y1315:Y1318)</f>
        <v>0</v>
      </c>
      <c r="AI1314" s="22">
        <f>SUM(Z1315:Z1318)</f>
        <v>0</v>
      </c>
      <c r="AJ1314" s="22">
        <f>SUM(AA1315:AA1318)</f>
        <v>0</v>
      </c>
    </row>
    <row r="1315" spans="1:42" x14ac:dyDescent="0.2">
      <c r="A1315" s="23" t="s">
        <v>666</v>
      </c>
      <c r="B1315" s="23" t="s">
        <v>1113</v>
      </c>
      <c r="C1315" s="23" t="s">
        <v>1120</v>
      </c>
      <c r="D1315" s="23" t="s">
        <v>1675</v>
      </c>
      <c r="E1315" s="23" t="s">
        <v>1599</v>
      </c>
      <c r="F1315" s="24">
        <v>0.02</v>
      </c>
      <c r="G1315" s="24">
        <v>0</v>
      </c>
      <c r="H1315" s="24">
        <f>ROUND(F1315*AD1315,2)</f>
        <v>0</v>
      </c>
      <c r="I1315" s="24">
        <f>J1315-H1315</f>
        <v>0</v>
      </c>
      <c r="J1315" s="24">
        <f>ROUND(F1315*G1315,2)</f>
        <v>0</v>
      </c>
      <c r="K1315" s="24">
        <v>2.53999</v>
      </c>
      <c r="L1315" s="24">
        <f>F1315*K1315</f>
        <v>5.0799799999999999E-2</v>
      </c>
      <c r="M1315" s="25" t="s">
        <v>7</v>
      </c>
      <c r="N1315" s="24">
        <f>IF(M1315="5",I1315,0)</f>
        <v>0</v>
      </c>
      <c r="Y1315" s="24">
        <f>IF(AC1315=0,J1315,0)</f>
        <v>0</v>
      </c>
      <c r="Z1315" s="24">
        <f>IF(AC1315=15,J1315,0)</f>
        <v>0</v>
      </c>
      <c r="AA1315" s="24">
        <f>IF(AC1315=21,J1315,0)</f>
        <v>0</v>
      </c>
      <c r="AC1315" s="26">
        <v>21</v>
      </c>
      <c r="AD1315" s="26">
        <f>G1315*0.813362397820164</f>
        <v>0</v>
      </c>
      <c r="AE1315" s="26">
        <f>G1315*(1-0.813362397820164)</f>
        <v>0</v>
      </c>
      <c r="AL1315" s="26">
        <f>F1315*AD1315</f>
        <v>0</v>
      </c>
      <c r="AM1315" s="26">
        <f>F1315*AE1315</f>
        <v>0</v>
      </c>
      <c r="AN1315" s="27" t="s">
        <v>1637</v>
      </c>
      <c r="AO1315" s="27" t="s">
        <v>1653</v>
      </c>
      <c r="AP1315" s="15" t="s">
        <v>1669</v>
      </c>
    </row>
    <row r="1316" spans="1:42" x14ac:dyDescent="0.2">
      <c r="D1316" s="28" t="s">
        <v>1215</v>
      </c>
      <c r="F1316" s="29">
        <v>0.02</v>
      </c>
    </row>
    <row r="1317" spans="1:42" x14ac:dyDescent="0.2">
      <c r="A1317" s="23" t="s">
        <v>667</v>
      </c>
      <c r="B1317" s="23" t="s">
        <v>1113</v>
      </c>
      <c r="C1317" s="23" t="s">
        <v>1121</v>
      </c>
      <c r="D1317" s="23" t="s">
        <v>1216</v>
      </c>
      <c r="E1317" s="23" t="s">
        <v>1600</v>
      </c>
      <c r="F1317" s="24">
        <v>0.28000000000000003</v>
      </c>
      <c r="G1317" s="24">
        <v>0</v>
      </c>
      <c r="H1317" s="24">
        <f>ROUND(F1317*AD1317,2)</f>
        <v>0</v>
      </c>
      <c r="I1317" s="24">
        <f>J1317-H1317</f>
        <v>0</v>
      </c>
      <c r="J1317" s="24">
        <f>ROUND(F1317*G1317,2)</f>
        <v>0</v>
      </c>
      <c r="K1317" s="24">
        <v>3.8080000000000003E-2</v>
      </c>
      <c r="L1317" s="24">
        <f>F1317*K1317</f>
        <v>1.0662400000000002E-2</v>
      </c>
      <c r="M1317" s="25" t="s">
        <v>7</v>
      </c>
      <c r="N1317" s="24">
        <f>IF(M1317="5",I1317,0)</f>
        <v>0</v>
      </c>
      <c r="Y1317" s="24">
        <f>IF(AC1317=0,J1317,0)</f>
        <v>0</v>
      </c>
      <c r="Z1317" s="24">
        <f>IF(AC1317=15,J1317,0)</f>
        <v>0</v>
      </c>
      <c r="AA1317" s="24">
        <f>IF(AC1317=21,J1317,0)</f>
        <v>0</v>
      </c>
      <c r="AC1317" s="26">
        <v>21</v>
      </c>
      <c r="AD1317" s="26">
        <f>G1317*0.555284552845528</f>
        <v>0</v>
      </c>
      <c r="AE1317" s="26">
        <f>G1317*(1-0.555284552845528)</f>
        <v>0</v>
      </c>
      <c r="AL1317" s="26">
        <f>F1317*AD1317</f>
        <v>0</v>
      </c>
      <c r="AM1317" s="26">
        <f>F1317*AE1317</f>
        <v>0</v>
      </c>
      <c r="AN1317" s="27" t="s">
        <v>1637</v>
      </c>
      <c r="AO1317" s="27" t="s">
        <v>1653</v>
      </c>
      <c r="AP1317" s="15" t="s">
        <v>1669</v>
      </c>
    </row>
    <row r="1318" spans="1:42" x14ac:dyDescent="0.2">
      <c r="D1318" s="28" t="s">
        <v>1217</v>
      </c>
      <c r="F1318" s="29">
        <v>0.28000000000000003</v>
      </c>
    </row>
    <row r="1319" spans="1:42" x14ac:dyDescent="0.2">
      <c r="A1319" s="20"/>
      <c r="B1319" s="21" t="s">
        <v>1113</v>
      </c>
      <c r="C1319" s="21" t="s">
        <v>38</v>
      </c>
      <c r="D1319" s="42" t="s">
        <v>1218</v>
      </c>
      <c r="E1319" s="43"/>
      <c r="F1319" s="43"/>
      <c r="G1319" s="43"/>
      <c r="H1319" s="22">
        <f>SUM(H1320:H1320)</f>
        <v>0</v>
      </c>
      <c r="I1319" s="22">
        <f>SUM(I1320:I1320)</f>
        <v>0</v>
      </c>
      <c r="J1319" s="22">
        <f>H1319+I1319</f>
        <v>0</v>
      </c>
      <c r="K1319" s="15"/>
      <c r="L1319" s="22">
        <f>SUM(L1320:L1320)</f>
        <v>0.142425</v>
      </c>
      <c r="O1319" s="22">
        <f>IF(P1319="PR",J1319,SUM(N1320:N1320))</f>
        <v>0</v>
      </c>
      <c r="P1319" s="15" t="s">
        <v>1626</v>
      </c>
      <c r="Q1319" s="22">
        <f>IF(P1319="HS",H1319,0)</f>
        <v>0</v>
      </c>
      <c r="R1319" s="22">
        <f>IF(P1319="HS",I1319-O1319,0)</f>
        <v>0</v>
      </c>
      <c r="S1319" s="22">
        <f>IF(P1319="PS",H1319,0)</f>
        <v>0</v>
      </c>
      <c r="T1319" s="22">
        <f>IF(P1319="PS",I1319-O1319,0)</f>
        <v>0</v>
      </c>
      <c r="U1319" s="22">
        <f>IF(P1319="MP",H1319,0)</f>
        <v>0</v>
      </c>
      <c r="V1319" s="22">
        <f>IF(P1319="MP",I1319-O1319,0)</f>
        <v>0</v>
      </c>
      <c r="W1319" s="22">
        <f>IF(P1319="OM",H1319,0)</f>
        <v>0</v>
      </c>
      <c r="X1319" s="15" t="s">
        <v>1113</v>
      </c>
      <c r="AH1319" s="22">
        <f>SUM(Y1320:Y1320)</f>
        <v>0</v>
      </c>
      <c r="AI1319" s="22">
        <f>SUM(Z1320:Z1320)</f>
        <v>0</v>
      </c>
      <c r="AJ1319" s="22">
        <f>SUM(AA1320:AA1320)</f>
        <v>0</v>
      </c>
    </row>
    <row r="1320" spans="1:42" x14ac:dyDescent="0.2">
      <c r="A1320" s="23" t="s">
        <v>668</v>
      </c>
      <c r="B1320" s="23" t="s">
        <v>1113</v>
      </c>
      <c r="C1320" s="23" t="s">
        <v>1122</v>
      </c>
      <c r="D1320" s="40" t="s">
        <v>1686</v>
      </c>
      <c r="E1320" s="23" t="s">
        <v>1600</v>
      </c>
      <c r="F1320" s="24">
        <v>1.35</v>
      </c>
      <c r="G1320" s="24">
        <v>0</v>
      </c>
      <c r="H1320" s="24">
        <f>ROUND(F1320*AD1320,2)</f>
        <v>0</v>
      </c>
      <c r="I1320" s="24">
        <f>J1320-H1320</f>
        <v>0</v>
      </c>
      <c r="J1320" s="24">
        <f>ROUND(F1320*G1320,2)</f>
        <v>0</v>
      </c>
      <c r="K1320" s="24">
        <v>0.1055</v>
      </c>
      <c r="L1320" s="24">
        <f>F1320*K1320</f>
        <v>0.142425</v>
      </c>
      <c r="M1320" s="25" t="s">
        <v>7</v>
      </c>
      <c r="N1320" s="24">
        <f>IF(M1320="5",I1320,0)</f>
        <v>0</v>
      </c>
      <c r="Y1320" s="24">
        <f>IF(AC1320=0,J1320,0)</f>
        <v>0</v>
      </c>
      <c r="Z1320" s="24">
        <f>IF(AC1320=15,J1320,0)</f>
        <v>0</v>
      </c>
      <c r="AA1320" s="24">
        <f>IF(AC1320=21,J1320,0)</f>
        <v>0</v>
      </c>
      <c r="AC1320" s="26">
        <v>21</v>
      </c>
      <c r="AD1320" s="26">
        <f>G1320*0.853314527503526</f>
        <v>0</v>
      </c>
      <c r="AE1320" s="26">
        <f>G1320*(1-0.853314527503526)</f>
        <v>0</v>
      </c>
      <c r="AL1320" s="26">
        <f>F1320*AD1320</f>
        <v>0</v>
      </c>
      <c r="AM1320" s="26">
        <f>F1320*AE1320</f>
        <v>0</v>
      </c>
      <c r="AN1320" s="27" t="s">
        <v>1638</v>
      </c>
      <c r="AO1320" s="27" t="s">
        <v>1653</v>
      </c>
      <c r="AP1320" s="15" t="s">
        <v>1669</v>
      </c>
    </row>
    <row r="1321" spans="1:42" x14ac:dyDescent="0.2">
      <c r="D1321" s="28" t="s">
        <v>1411</v>
      </c>
      <c r="F1321" s="29">
        <v>1.35</v>
      </c>
    </row>
    <row r="1322" spans="1:42" x14ac:dyDescent="0.2">
      <c r="A1322" s="20"/>
      <c r="B1322" s="21" t="s">
        <v>1113</v>
      </c>
      <c r="C1322" s="21" t="s">
        <v>41</v>
      </c>
      <c r="D1322" s="42" t="s">
        <v>1220</v>
      </c>
      <c r="E1322" s="43"/>
      <c r="F1322" s="43"/>
      <c r="G1322" s="43"/>
      <c r="H1322" s="22">
        <f>SUM(H1323:H1323)</f>
        <v>0</v>
      </c>
      <c r="I1322" s="22">
        <f>SUM(I1323:I1323)</f>
        <v>0</v>
      </c>
      <c r="J1322" s="22">
        <f>H1322+I1322</f>
        <v>0</v>
      </c>
      <c r="K1322" s="15"/>
      <c r="L1322" s="22">
        <f>SUM(L1323:L1323)</f>
        <v>7.9607999999999998E-2</v>
      </c>
      <c r="O1322" s="22">
        <f>IF(P1322="PR",J1322,SUM(N1323:N1323))</f>
        <v>0</v>
      </c>
      <c r="P1322" s="15" t="s">
        <v>1626</v>
      </c>
      <c r="Q1322" s="22">
        <f>IF(P1322="HS",H1322,0)</f>
        <v>0</v>
      </c>
      <c r="R1322" s="22">
        <f>IF(P1322="HS",I1322-O1322,0)</f>
        <v>0</v>
      </c>
      <c r="S1322" s="22">
        <f>IF(P1322="PS",H1322,0)</f>
        <v>0</v>
      </c>
      <c r="T1322" s="22">
        <f>IF(P1322="PS",I1322-O1322,0)</f>
        <v>0</v>
      </c>
      <c r="U1322" s="22">
        <f>IF(P1322="MP",H1322,0)</f>
        <v>0</v>
      </c>
      <c r="V1322" s="22">
        <f>IF(P1322="MP",I1322-O1322,0)</f>
        <v>0</v>
      </c>
      <c r="W1322" s="22">
        <f>IF(P1322="OM",H1322,0)</f>
        <v>0</v>
      </c>
      <c r="X1322" s="15" t="s">
        <v>1113</v>
      </c>
      <c r="AH1322" s="22">
        <f>SUM(Y1323:Y1323)</f>
        <v>0</v>
      </c>
      <c r="AI1322" s="22">
        <f>SUM(Z1323:Z1323)</f>
        <v>0</v>
      </c>
      <c r="AJ1322" s="22">
        <f>SUM(AA1323:AA1323)</f>
        <v>0</v>
      </c>
    </row>
    <row r="1323" spans="1:42" x14ac:dyDescent="0.2">
      <c r="A1323" s="23" t="s">
        <v>669</v>
      </c>
      <c r="B1323" s="23" t="s">
        <v>1113</v>
      </c>
      <c r="C1323" s="23" t="s">
        <v>1123</v>
      </c>
      <c r="D1323" s="23" t="s">
        <v>1221</v>
      </c>
      <c r="E1323" s="23" t="s">
        <v>1600</v>
      </c>
      <c r="F1323" s="24">
        <v>4.28</v>
      </c>
      <c r="G1323" s="24">
        <v>0</v>
      </c>
      <c r="H1323" s="24">
        <f>ROUND(F1323*AD1323,2)</f>
        <v>0</v>
      </c>
      <c r="I1323" s="24">
        <f>J1323-H1323</f>
        <v>0</v>
      </c>
      <c r="J1323" s="24">
        <f>ROUND(F1323*G1323,2)</f>
        <v>0</v>
      </c>
      <c r="K1323" s="24">
        <v>1.8599999999999998E-2</v>
      </c>
      <c r="L1323" s="24">
        <f>F1323*K1323</f>
        <v>7.9607999999999998E-2</v>
      </c>
      <c r="M1323" s="25" t="s">
        <v>7</v>
      </c>
      <c r="N1323" s="24">
        <f>IF(M1323="5",I1323,0)</f>
        <v>0</v>
      </c>
      <c r="Y1323" s="24">
        <f>IF(AC1323=0,J1323,0)</f>
        <v>0</v>
      </c>
      <c r="Z1323" s="24">
        <f>IF(AC1323=15,J1323,0)</f>
        <v>0</v>
      </c>
      <c r="AA1323" s="24">
        <f>IF(AC1323=21,J1323,0)</f>
        <v>0</v>
      </c>
      <c r="AC1323" s="26">
        <v>21</v>
      </c>
      <c r="AD1323" s="26">
        <f>G1323*0.563277249451353</f>
        <v>0</v>
      </c>
      <c r="AE1323" s="26">
        <f>G1323*(1-0.563277249451353)</f>
        <v>0</v>
      </c>
      <c r="AL1323" s="26">
        <f>F1323*AD1323</f>
        <v>0</v>
      </c>
      <c r="AM1323" s="26">
        <f>F1323*AE1323</f>
        <v>0</v>
      </c>
      <c r="AN1323" s="27" t="s">
        <v>1639</v>
      </c>
      <c r="AO1323" s="27" t="s">
        <v>1653</v>
      </c>
      <c r="AP1323" s="15" t="s">
        <v>1669</v>
      </c>
    </row>
    <row r="1324" spans="1:42" x14ac:dyDescent="0.2">
      <c r="D1324" s="28" t="s">
        <v>1511</v>
      </c>
      <c r="F1324" s="29">
        <v>4.28</v>
      </c>
    </row>
    <row r="1325" spans="1:42" x14ac:dyDescent="0.2">
      <c r="A1325" s="20"/>
      <c r="B1325" s="21" t="s">
        <v>1113</v>
      </c>
      <c r="C1325" s="21" t="s">
        <v>66</v>
      </c>
      <c r="D1325" s="42" t="s">
        <v>1223</v>
      </c>
      <c r="E1325" s="43"/>
      <c r="F1325" s="43"/>
      <c r="G1325" s="43"/>
      <c r="H1325" s="22">
        <f>SUM(H1326:H1334)</f>
        <v>0</v>
      </c>
      <c r="I1325" s="22">
        <f>SUM(I1326:I1334)</f>
        <v>0</v>
      </c>
      <c r="J1325" s="22">
        <f>H1325+I1325</f>
        <v>0</v>
      </c>
      <c r="K1325" s="15"/>
      <c r="L1325" s="22">
        <f>SUM(L1326:L1334)</f>
        <v>0.35835339999999993</v>
      </c>
      <c r="O1325" s="22">
        <f>IF(P1325="PR",J1325,SUM(N1326:N1334))</f>
        <v>0</v>
      </c>
      <c r="P1325" s="15" t="s">
        <v>1626</v>
      </c>
      <c r="Q1325" s="22">
        <f>IF(P1325="HS",H1325,0)</f>
        <v>0</v>
      </c>
      <c r="R1325" s="22">
        <f>IF(P1325="HS",I1325-O1325,0)</f>
        <v>0</v>
      </c>
      <c r="S1325" s="22">
        <f>IF(P1325="PS",H1325,0)</f>
        <v>0</v>
      </c>
      <c r="T1325" s="22">
        <f>IF(P1325="PS",I1325-O1325,0)</f>
        <v>0</v>
      </c>
      <c r="U1325" s="22">
        <f>IF(P1325="MP",H1325,0)</f>
        <v>0</v>
      </c>
      <c r="V1325" s="22">
        <f>IF(P1325="MP",I1325-O1325,0)</f>
        <v>0</v>
      </c>
      <c r="W1325" s="22">
        <f>IF(P1325="OM",H1325,0)</f>
        <v>0</v>
      </c>
      <c r="X1325" s="15" t="s">
        <v>1113</v>
      </c>
      <c r="AH1325" s="22">
        <f>SUM(Y1326:Y1334)</f>
        <v>0</v>
      </c>
      <c r="AI1325" s="22">
        <f>SUM(Z1326:Z1334)</f>
        <v>0</v>
      </c>
      <c r="AJ1325" s="22">
        <f>SUM(AA1326:AA1334)</f>
        <v>0</v>
      </c>
    </row>
    <row r="1326" spans="1:42" x14ac:dyDescent="0.2">
      <c r="A1326" s="23" t="s">
        <v>670</v>
      </c>
      <c r="B1326" s="23" t="s">
        <v>1113</v>
      </c>
      <c r="C1326" s="23" t="s">
        <v>1124</v>
      </c>
      <c r="D1326" s="23" t="s">
        <v>1676</v>
      </c>
      <c r="E1326" s="23" t="s">
        <v>1599</v>
      </c>
      <c r="F1326" s="24">
        <v>0.08</v>
      </c>
      <c r="G1326" s="24">
        <v>0</v>
      </c>
      <c r="H1326" s="24">
        <f>ROUND(F1326*AD1326,2)</f>
        <v>0</v>
      </c>
      <c r="I1326" s="24">
        <f>J1326-H1326</f>
        <v>0</v>
      </c>
      <c r="J1326" s="24">
        <f>ROUND(F1326*G1326,2)</f>
        <v>0</v>
      </c>
      <c r="K1326" s="24">
        <v>2.5249999999999999</v>
      </c>
      <c r="L1326" s="24">
        <f>F1326*K1326</f>
        <v>0.20199999999999999</v>
      </c>
      <c r="M1326" s="25" t="s">
        <v>7</v>
      </c>
      <c r="N1326" s="24">
        <f>IF(M1326="5",I1326,0)</f>
        <v>0</v>
      </c>
      <c r="Y1326" s="24">
        <f>IF(AC1326=0,J1326,0)</f>
        <v>0</v>
      </c>
      <c r="Z1326" s="24">
        <f>IF(AC1326=15,J1326,0)</f>
        <v>0</v>
      </c>
      <c r="AA1326" s="24">
        <f>IF(AC1326=21,J1326,0)</f>
        <v>0</v>
      </c>
      <c r="AC1326" s="26">
        <v>21</v>
      </c>
      <c r="AD1326" s="26">
        <f>G1326*0.859082802547771</f>
        <v>0</v>
      </c>
      <c r="AE1326" s="26">
        <f>G1326*(1-0.859082802547771)</f>
        <v>0</v>
      </c>
      <c r="AL1326" s="26">
        <f>F1326*AD1326</f>
        <v>0</v>
      </c>
      <c r="AM1326" s="26">
        <f>F1326*AE1326</f>
        <v>0</v>
      </c>
      <c r="AN1326" s="27" t="s">
        <v>1640</v>
      </c>
      <c r="AO1326" s="27" t="s">
        <v>1654</v>
      </c>
      <c r="AP1326" s="15" t="s">
        <v>1669</v>
      </c>
    </row>
    <row r="1327" spans="1:42" x14ac:dyDescent="0.2">
      <c r="D1327" s="28" t="s">
        <v>1512</v>
      </c>
      <c r="F1327" s="29">
        <v>0.08</v>
      </c>
    </row>
    <row r="1328" spans="1:42" x14ac:dyDescent="0.2">
      <c r="A1328" s="23" t="s">
        <v>671</v>
      </c>
      <c r="B1328" s="23" t="s">
        <v>1113</v>
      </c>
      <c r="C1328" s="23" t="s">
        <v>1125</v>
      </c>
      <c r="D1328" s="23" t="s">
        <v>1225</v>
      </c>
      <c r="E1328" s="23" t="s">
        <v>1600</v>
      </c>
      <c r="F1328" s="24">
        <v>0.09</v>
      </c>
      <c r="G1328" s="24">
        <v>0</v>
      </c>
      <c r="H1328" s="24">
        <f>ROUND(F1328*AD1328,2)</f>
        <v>0</v>
      </c>
      <c r="I1328" s="24">
        <f>J1328-H1328</f>
        <v>0</v>
      </c>
      <c r="J1328" s="24">
        <f>ROUND(F1328*G1328,2)</f>
        <v>0</v>
      </c>
      <c r="K1328" s="24">
        <v>1.41E-2</v>
      </c>
      <c r="L1328" s="24">
        <f>F1328*K1328</f>
        <v>1.2689999999999999E-3</v>
      </c>
      <c r="M1328" s="25" t="s">
        <v>7</v>
      </c>
      <c r="N1328" s="24">
        <f>IF(M1328="5",I1328,0)</f>
        <v>0</v>
      </c>
      <c r="Y1328" s="24">
        <f>IF(AC1328=0,J1328,0)</f>
        <v>0</v>
      </c>
      <c r="Z1328" s="24">
        <f>IF(AC1328=15,J1328,0)</f>
        <v>0</v>
      </c>
      <c r="AA1328" s="24">
        <f>IF(AC1328=21,J1328,0)</f>
        <v>0</v>
      </c>
      <c r="AC1328" s="26">
        <v>21</v>
      </c>
      <c r="AD1328" s="26">
        <f>G1328*0.637948717948718</f>
        <v>0</v>
      </c>
      <c r="AE1328" s="26">
        <f>G1328*(1-0.637948717948718)</f>
        <v>0</v>
      </c>
      <c r="AL1328" s="26">
        <f>F1328*AD1328</f>
        <v>0</v>
      </c>
      <c r="AM1328" s="26">
        <f>F1328*AE1328</f>
        <v>0</v>
      </c>
      <c r="AN1328" s="27" t="s">
        <v>1640</v>
      </c>
      <c r="AO1328" s="27" t="s">
        <v>1654</v>
      </c>
      <c r="AP1328" s="15" t="s">
        <v>1669</v>
      </c>
    </row>
    <row r="1329" spans="1:42" x14ac:dyDescent="0.2">
      <c r="D1329" s="28" t="s">
        <v>1513</v>
      </c>
      <c r="F1329" s="29">
        <v>0.09</v>
      </c>
    </row>
    <row r="1330" spans="1:42" x14ac:dyDescent="0.2">
      <c r="A1330" s="23" t="s">
        <v>672</v>
      </c>
      <c r="B1330" s="23" t="s">
        <v>1113</v>
      </c>
      <c r="C1330" s="23" t="s">
        <v>1126</v>
      </c>
      <c r="D1330" s="23" t="s">
        <v>1227</v>
      </c>
      <c r="E1330" s="23" t="s">
        <v>1600</v>
      </c>
      <c r="F1330" s="24">
        <v>0.09</v>
      </c>
      <c r="G1330" s="24">
        <v>0</v>
      </c>
      <c r="H1330" s="24">
        <f>ROUND(F1330*AD1330,2)</f>
        <v>0</v>
      </c>
      <c r="I1330" s="24">
        <f>J1330-H1330</f>
        <v>0</v>
      </c>
      <c r="J1330" s="24">
        <f>ROUND(F1330*G1330,2)</f>
        <v>0</v>
      </c>
      <c r="K1330" s="24">
        <v>0</v>
      </c>
      <c r="L1330" s="24">
        <f>F1330*K1330</f>
        <v>0</v>
      </c>
      <c r="M1330" s="25" t="s">
        <v>7</v>
      </c>
      <c r="N1330" s="24">
        <f>IF(M1330="5",I1330,0)</f>
        <v>0</v>
      </c>
      <c r="Y1330" s="24">
        <f>IF(AC1330=0,J1330,0)</f>
        <v>0</v>
      </c>
      <c r="Z1330" s="24">
        <f>IF(AC1330=15,J1330,0)</f>
        <v>0</v>
      </c>
      <c r="AA1330" s="24">
        <f>IF(AC1330=21,J1330,0)</f>
        <v>0</v>
      </c>
      <c r="AC1330" s="26">
        <v>21</v>
      </c>
      <c r="AD1330" s="26">
        <f>G1330*0</f>
        <v>0</v>
      </c>
      <c r="AE1330" s="26">
        <f>G1330*(1-0)</f>
        <v>0</v>
      </c>
      <c r="AL1330" s="26">
        <f>F1330*AD1330</f>
        <v>0</v>
      </c>
      <c r="AM1330" s="26">
        <f>F1330*AE1330</f>
        <v>0</v>
      </c>
      <c r="AN1330" s="27" t="s">
        <v>1640</v>
      </c>
      <c r="AO1330" s="27" t="s">
        <v>1654</v>
      </c>
      <c r="AP1330" s="15" t="s">
        <v>1669</v>
      </c>
    </row>
    <row r="1331" spans="1:42" x14ac:dyDescent="0.2">
      <c r="D1331" s="28" t="s">
        <v>1440</v>
      </c>
      <c r="F1331" s="29">
        <v>0.09</v>
      </c>
    </row>
    <row r="1332" spans="1:42" x14ac:dyDescent="0.2">
      <c r="A1332" s="23" t="s">
        <v>673</v>
      </c>
      <c r="B1332" s="23" t="s">
        <v>1113</v>
      </c>
      <c r="C1332" s="23" t="s">
        <v>1127</v>
      </c>
      <c r="D1332" s="23" t="s">
        <v>1229</v>
      </c>
      <c r="E1332" s="23" t="s">
        <v>1600</v>
      </c>
      <c r="F1332" s="24">
        <v>4.1399999999999997</v>
      </c>
      <c r="G1332" s="24">
        <v>0</v>
      </c>
      <c r="H1332" s="24">
        <f>ROUND(F1332*AD1332,2)</f>
        <v>0</v>
      </c>
      <c r="I1332" s="24">
        <f>J1332-H1332</f>
        <v>0</v>
      </c>
      <c r="J1332" s="24">
        <f>ROUND(F1332*G1332,2)</f>
        <v>0</v>
      </c>
      <c r="K1332" s="24">
        <v>3.415E-2</v>
      </c>
      <c r="L1332" s="24">
        <f>F1332*K1332</f>
        <v>0.14138099999999998</v>
      </c>
      <c r="M1332" s="25" t="s">
        <v>7</v>
      </c>
      <c r="N1332" s="24">
        <f>IF(M1332="5",I1332,0)</f>
        <v>0</v>
      </c>
      <c r="Y1332" s="24">
        <f>IF(AC1332=0,J1332,0)</f>
        <v>0</v>
      </c>
      <c r="Z1332" s="24">
        <f>IF(AC1332=15,J1332,0)</f>
        <v>0</v>
      </c>
      <c r="AA1332" s="24">
        <f>IF(AC1332=21,J1332,0)</f>
        <v>0</v>
      </c>
      <c r="AC1332" s="26">
        <v>21</v>
      </c>
      <c r="AD1332" s="26">
        <f>G1332*0.841828478964401</f>
        <v>0</v>
      </c>
      <c r="AE1332" s="26">
        <f>G1332*(1-0.841828478964401)</f>
        <v>0</v>
      </c>
      <c r="AL1332" s="26">
        <f>F1332*AD1332</f>
        <v>0</v>
      </c>
      <c r="AM1332" s="26">
        <f>F1332*AE1332</f>
        <v>0</v>
      </c>
      <c r="AN1332" s="27" t="s">
        <v>1640</v>
      </c>
      <c r="AO1332" s="27" t="s">
        <v>1654</v>
      </c>
      <c r="AP1332" s="15" t="s">
        <v>1669</v>
      </c>
    </row>
    <row r="1333" spans="1:42" x14ac:dyDescent="0.2">
      <c r="D1333" s="28" t="s">
        <v>1514</v>
      </c>
      <c r="F1333" s="29">
        <v>4.1399999999999997</v>
      </c>
    </row>
    <row r="1334" spans="1:42" x14ac:dyDescent="0.2">
      <c r="A1334" s="23" t="s">
        <v>674</v>
      </c>
      <c r="B1334" s="23" t="s">
        <v>1113</v>
      </c>
      <c r="C1334" s="23" t="s">
        <v>1128</v>
      </c>
      <c r="D1334" s="40" t="s">
        <v>1705</v>
      </c>
      <c r="E1334" s="23" t="s">
        <v>1600</v>
      </c>
      <c r="F1334" s="24">
        <v>4.1399999999999997</v>
      </c>
      <c r="G1334" s="24">
        <v>0</v>
      </c>
      <c r="H1334" s="24">
        <f>ROUND(F1334*AD1334,2)</f>
        <v>0</v>
      </c>
      <c r="I1334" s="24">
        <f>J1334-H1334</f>
        <v>0</v>
      </c>
      <c r="J1334" s="24">
        <f>ROUND(F1334*G1334,2)</f>
        <v>0</v>
      </c>
      <c r="K1334" s="24">
        <v>3.31E-3</v>
      </c>
      <c r="L1334" s="24">
        <f>F1334*K1334</f>
        <v>1.3703399999999999E-2</v>
      </c>
      <c r="M1334" s="25" t="s">
        <v>7</v>
      </c>
      <c r="N1334" s="24">
        <f>IF(M1334="5",I1334,0)</f>
        <v>0</v>
      </c>
      <c r="Y1334" s="24">
        <f>IF(AC1334=0,J1334,0)</f>
        <v>0</v>
      </c>
      <c r="Z1334" s="24">
        <f>IF(AC1334=15,J1334,0)</f>
        <v>0</v>
      </c>
      <c r="AA1334" s="24">
        <f>IF(AC1334=21,J1334,0)</f>
        <v>0</v>
      </c>
      <c r="AC1334" s="26">
        <v>21</v>
      </c>
      <c r="AD1334" s="26">
        <f>G1334*0.752032520325203</f>
        <v>0</v>
      </c>
      <c r="AE1334" s="26">
        <f>G1334*(1-0.752032520325203)</f>
        <v>0</v>
      </c>
      <c r="AL1334" s="26">
        <f>F1334*AD1334</f>
        <v>0</v>
      </c>
      <c r="AM1334" s="26">
        <f>F1334*AE1334</f>
        <v>0</v>
      </c>
      <c r="AN1334" s="27" t="s">
        <v>1640</v>
      </c>
      <c r="AO1334" s="27" t="s">
        <v>1654</v>
      </c>
      <c r="AP1334" s="15" t="s">
        <v>1669</v>
      </c>
    </row>
    <row r="1335" spans="1:42" x14ac:dyDescent="0.2">
      <c r="D1335" s="28" t="s">
        <v>1514</v>
      </c>
      <c r="F1335" s="29">
        <v>4.1399999999999997</v>
      </c>
    </row>
    <row r="1336" spans="1:42" x14ac:dyDescent="0.2">
      <c r="A1336" s="20"/>
      <c r="B1336" s="21" t="s">
        <v>1113</v>
      </c>
      <c r="C1336" s="21" t="s">
        <v>696</v>
      </c>
      <c r="D1336" s="42" t="s">
        <v>1231</v>
      </c>
      <c r="E1336" s="43"/>
      <c r="F1336" s="43"/>
      <c r="G1336" s="43"/>
      <c r="H1336" s="22">
        <f>SUM(H1337:H1347)</f>
        <v>0</v>
      </c>
      <c r="I1336" s="22">
        <f>SUM(I1337:I1347)</f>
        <v>0</v>
      </c>
      <c r="J1336" s="22">
        <f>H1336+I1336</f>
        <v>0</v>
      </c>
      <c r="K1336" s="15"/>
      <c r="L1336" s="22">
        <f>SUM(L1337:L1347)</f>
        <v>1.0156499999999999E-2</v>
      </c>
      <c r="O1336" s="22">
        <f>IF(P1336="PR",J1336,SUM(N1337:N1347))</f>
        <v>0</v>
      </c>
      <c r="P1336" s="15" t="s">
        <v>1627</v>
      </c>
      <c r="Q1336" s="22">
        <f>IF(P1336="HS",H1336,0)</f>
        <v>0</v>
      </c>
      <c r="R1336" s="22">
        <f>IF(P1336="HS",I1336-O1336,0)</f>
        <v>0</v>
      </c>
      <c r="S1336" s="22">
        <f>IF(P1336="PS",H1336,0)</f>
        <v>0</v>
      </c>
      <c r="T1336" s="22">
        <f>IF(P1336="PS",I1336-O1336,0)</f>
        <v>0</v>
      </c>
      <c r="U1336" s="22">
        <f>IF(P1336="MP",H1336,0)</f>
        <v>0</v>
      </c>
      <c r="V1336" s="22">
        <f>IF(P1336="MP",I1336-O1336,0)</f>
        <v>0</v>
      </c>
      <c r="W1336" s="22">
        <f>IF(P1336="OM",H1336,0)</f>
        <v>0</v>
      </c>
      <c r="X1336" s="15" t="s">
        <v>1113</v>
      </c>
      <c r="AH1336" s="22">
        <f>SUM(Y1337:Y1347)</f>
        <v>0</v>
      </c>
      <c r="AI1336" s="22">
        <f>SUM(Z1337:Z1347)</f>
        <v>0</v>
      </c>
      <c r="AJ1336" s="22">
        <f>SUM(AA1337:AA1347)</f>
        <v>0</v>
      </c>
    </row>
    <row r="1337" spans="1:42" x14ac:dyDescent="0.2">
      <c r="A1337" s="23" t="s">
        <v>675</v>
      </c>
      <c r="B1337" s="23" t="s">
        <v>1113</v>
      </c>
      <c r="C1337" s="23" t="s">
        <v>1129</v>
      </c>
      <c r="D1337" s="40" t="s">
        <v>1688</v>
      </c>
      <c r="E1337" s="23" t="s">
        <v>1600</v>
      </c>
      <c r="F1337" s="24">
        <v>4.95</v>
      </c>
      <c r="G1337" s="24">
        <v>0</v>
      </c>
      <c r="H1337" s="24">
        <f>ROUND(F1337*AD1337,2)</f>
        <v>0</v>
      </c>
      <c r="I1337" s="24">
        <f>J1337-H1337</f>
        <v>0</v>
      </c>
      <c r="J1337" s="24">
        <f>ROUND(F1337*G1337,2)</f>
        <v>0</v>
      </c>
      <c r="K1337" s="24">
        <v>5.6999999999999998E-4</v>
      </c>
      <c r="L1337" s="24">
        <f>F1337*K1337</f>
        <v>2.8214999999999998E-3</v>
      </c>
      <c r="M1337" s="25" t="s">
        <v>7</v>
      </c>
      <c r="N1337" s="24">
        <f>IF(M1337="5",I1337,0)</f>
        <v>0</v>
      </c>
      <c r="Y1337" s="24">
        <f>IF(AC1337=0,J1337,0)</f>
        <v>0</v>
      </c>
      <c r="Z1337" s="24">
        <f>IF(AC1337=15,J1337,0)</f>
        <v>0</v>
      </c>
      <c r="AA1337" s="24">
        <f>IF(AC1337=21,J1337,0)</f>
        <v>0</v>
      </c>
      <c r="AC1337" s="26">
        <v>21</v>
      </c>
      <c r="AD1337" s="26">
        <f>G1337*0.805751492132393</f>
        <v>0</v>
      </c>
      <c r="AE1337" s="26">
        <f>G1337*(1-0.805751492132393)</f>
        <v>0</v>
      </c>
      <c r="AL1337" s="26">
        <f>F1337*AD1337</f>
        <v>0</v>
      </c>
      <c r="AM1337" s="26">
        <f>F1337*AE1337</f>
        <v>0</v>
      </c>
      <c r="AN1337" s="27" t="s">
        <v>1641</v>
      </c>
      <c r="AO1337" s="27" t="s">
        <v>1655</v>
      </c>
      <c r="AP1337" s="15" t="s">
        <v>1669</v>
      </c>
    </row>
    <row r="1338" spans="1:42" x14ac:dyDescent="0.2">
      <c r="D1338" s="41" t="s">
        <v>1515</v>
      </c>
      <c r="F1338" s="29">
        <v>4.95</v>
      </c>
    </row>
    <row r="1339" spans="1:42" x14ac:dyDescent="0.2">
      <c r="A1339" s="23" t="s">
        <v>676</v>
      </c>
      <c r="B1339" s="23" t="s">
        <v>1113</v>
      </c>
      <c r="C1339" s="23" t="s">
        <v>1130</v>
      </c>
      <c r="D1339" s="40" t="s">
        <v>1689</v>
      </c>
      <c r="E1339" s="23" t="s">
        <v>1600</v>
      </c>
      <c r="F1339" s="24">
        <v>4.95</v>
      </c>
      <c r="G1339" s="24">
        <v>0</v>
      </c>
      <c r="H1339" s="24">
        <f>ROUND(F1339*AD1339,2)</f>
        <v>0</v>
      </c>
      <c r="I1339" s="24">
        <f>J1339-H1339</f>
        <v>0</v>
      </c>
      <c r="J1339" s="24">
        <f>ROUND(F1339*G1339,2)</f>
        <v>0</v>
      </c>
      <c r="K1339" s="24">
        <v>7.3999999999999999E-4</v>
      </c>
      <c r="L1339" s="24">
        <f>F1339*K1339</f>
        <v>3.663E-3</v>
      </c>
      <c r="M1339" s="25" t="s">
        <v>7</v>
      </c>
      <c r="N1339" s="24">
        <f>IF(M1339="5",I1339,0)</f>
        <v>0</v>
      </c>
      <c r="Y1339" s="24">
        <f>IF(AC1339=0,J1339,0)</f>
        <v>0</v>
      </c>
      <c r="Z1339" s="24">
        <f>IF(AC1339=15,J1339,0)</f>
        <v>0</v>
      </c>
      <c r="AA1339" s="24">
        <f>IF(AC1339=21,J1339,0)</f>
        <v>0</v>
      </c>
      <c r="AC1339" s="26">
        <v>21</v>
      </c>
      <c r="AD1339" s="26">
        <f>G1339*0.750758341759353</f>
        <v>0</v>
      </c>
      <c r="AE1339" s="26">
        <f>G1339*(1-0.750758341759353)</f>
        <v>0</v>
      </c>
      <c r="AL1339" s="26">
        <f>F1339*AD1339</f>
        <v>0</v>
      </c>
      <c r="AM1339" s="26">
        <f>F1339*AE1339</f>
        <v>0</v>
      </c>
      <c r="AN1339" s="27" t="s">
        <v>1641</v>
      </c>
      <c r="AO1339" s="27" t="s">
        <v>1655</v>
      </c>
      <c r="AP1339" s="15" t="s">
        <v>1669</v>
      </c>
    </row>
    <row r="1340" spans="1:42" x14ac:dyDescent="0.2">
      <c r="D1340" s="41" t="s">
        <v>1516</v>
      </c>
      <c r="F1340" s="29">
        <v>4.95</v>
      </c>
    </row>
    <row r="1341" spans="1:42" x14ac:dyDescent="0.2">
      <c r="A1341" s="23" t="s">
        <v>677</v>
      </c>
      <c r="B1341" s="23" t="s">
        <v>1113</v>
      </c>
      <c r="C1341" s="23" t="s">
        <v>1131</v>
      </c>
      <c r="D1341" s="40" t="s">
        <v>1690</v>
      </c>
      <c r="E1341" s="23" t="s">
        <v>1600</v>
      </c>
      <c r="F1341" s="24">
        <v>0.81</v>
      </c>
      <c r="G1341" s="24">
        <v>0</v>
      </c>
      <c r="H1341" s="24">
        <f>ROUND(F1341*AD1341,2)</f>
        <v>0</v>
      </c>
      <c r="I1341" s="24">
        <f>J1341-H1341</f>
        <v>0</v>
      </c>
      <c r="J1341" s="24">
        <f>ROUND(F1341*G1341,2)</f>
        <v>0</v>
      </c>
      <c r="K1341" s="24">
        <v>4.0000000000000002E-4</v>
      </c>
      <c r="L1341" s="24">
        <f>F1341*K1341</f>
        <v>3.2400000000000001E-4</v>
      </c>
      <c r="M1341" s="25" t="s">
        <v>7</v>
      </c>
      <c r="N1341" s="24">
        <f>IF(M1341="5",I1341,0)</f>
        <v>0</v>
      </c>
      <c r="Y1341" s="24">
        <f>IF(AC1341=0,J1341,0)</f>
        <v>0</v>
      </c>
      <c r="Z1341" s="24">
        <f>IF(AC1341=15,J1341,0)</f>
        <v>0</v>
      </c>
      <c r="AA1341" s="24">
        <f>IF(AC1341=21,J1341,0)</f>
        <v>0</v>
      </c>
      <c r="AC1341" s="26">
        <v>21</v>
      </c>
      <c r="AD1341" s="26">
        <f>G1341*0.966850828729282</f>
        <v>0</v>
      </c>
      <c r="AE1341" s="26">
        <f>G1341*(1-0.966850828729282)</f>
        <v>0</v>
      </c>
      <c r="AL1341" s="26">
        <f>F1341*AD1341</f>
        <v>0</v>
      </c>
      <c r="AM1341" s="26">
        <f>F1341*AE1341</f>
        <v>0</v>
      </c>
      <c r="AN1341" s="27" t="s">
        <v>1641</v>
      </c>
      <c r="AO1341" s="27" t="s">
        <v>1655</v>
      </c>
      <c r="AP1341" s="15" t="s">
        <v>1669</v>
      </c>
    </row>
    <row r="1342" spans="1:42" x14ac:dyDescent="0.2">
      <c r="D1342" s="41" t="s">
        <v>1517</v>
      </c>
      <c r="F1342" s="29">
        <v>0.81</v>
      </c>
    </row>
    <row r="1343" spans="1:42" x14ac:dyDescent="0.2">
      <c r="A1343" s="23" t="s">
        <v>678</v>
      </c>
      <c r="B1343" s="23" t="s">
        <v>1113</v>
      </c>
      <c r="C1343" s="23" t="s">
        <v>1132</v>
      </c>
      <c r="D1343" s="40" t="s">
        <v>1691</v>
      </c>
      <c r="E1343" s="23" t="s">
        <v>1600</v>
      </c>
      <c r="F1343" s="24">
        <v>6.21</v>
      </c>
      <c r="G1343" s="24">
        <v>0</v>
      </c>
      <c r="H1343" s="24">
        <f>ROUND(F1343*AD1343,2)</f>
        <v>0</v>
      </c>
      <c r="I1343" s="24">
        <f>J1343-H1343</f>
        <v>0</v>
      </c>
      <c r="J1343" s="24">
        <f>ROUND(F1343*G1343,2)</f>
        <v>0</v>
      </c>
      <c r="K1343" s="24">
        <v>4.0000000000000002E-4</v>
      </c>
      <c r="L1343" s="24">
        <f>F1343*K1343</f>
        <v>2.4840000000000001E-3</v>
      </c>
      <c r="M1343" s="25" t="s">
        <v>7</v>
      </c>
      <c r="N1343" s="24">
        <f>IF(M1343="5",I1343,0)</f>
        <v>0</v>
      </c>
      <c r="Y1343" s="24">
        <f>IF(AC1343=0,J1343,0)</f>
        <v>0</v>
      </c>
      <c r="Z1343" s="24">
        <f>IF(AC1343=15,J1343,0)</f>
        <v>0</v>
      </c>
      <c r="AA1343" s="24">
        <f>IF(AC1343=21,J1343,0)</f>
        <v>0</v>
      </c>
      <c r="AC1343" s="26">
        <v>21</v>
      </c>
      <c r="AD1343" s="26">
        <f>G1343*0.938757264193116</f>
        <v>0</v>
      </c>
      <c r="AE1343" s="26">
        <f>G1343*(1-0.938757264193116)</f>
        <v>0</v>
      </c>
      <c r="AL1343" s="26">
        <f>F1343*AD1343</f>
        <v>0</v>
      </c>
      <c r="AM1343" s="26">
        <f>F1343*AE1343</f>
        <v>0</v>
      </c>
      <c r="AN1343" s="27" t="s">
        <v>1641</v>
      </c>
      <c r="AO1343" s="27" t="s">
        <v>1655</v>
      </c>
      <c r="AP1343" s="15" t="s">
        <v>1669</v>
      </c>
    </row>
    <row r="1344" spans="1:42" x14ac:dyDescent="0.2">
      <c r="D1344" s="41" t="s">
        <v>1518</v>
      </c>
      <c r="F1344" s="29">
        <v>6.21</v>
      </c>
    </row>
    <row r="1345" spans="1:42" x14ac:dyDescent="0.2">
      <c r="A1345" s="23" t="s">
        <v>679</v>
      </c>
      <c r="B1345" s="23" t="s">
        <v>1113</v>
      </c>
      <c r="C1345" s="23" t="s">
        <v>1133</v>
      </c>
      <c r="D1345" s="40" t="s">
        <v>1692</v>
      </c>
      <c r="E1345" s="23" t="s">
        <v>1601</v>
      </c>
      <c r="F1345" s="24">
        <v>2.7</v>
      </c>
      <c r="G1345" s="24">
        <v>0</v>
      </c>
      <c r="H1345" s="24">
        <f>ROUND(F1345*AD1345,2)</f>
        <v>0</v>
      </c>
      <c r="I1345" s="24">
        <f>J1345-H1345</f>
        <v>0</v>
      </c>
      <c r="J1345" s="24">
        <f>ROUND(F1345*G1345,2)</f>
        <v>0</v>
      </c>
      <c r="K1345" s="24">
        <v>3.2000000000000003E-4</v>
      </c>
      <c r="L1345" s="24">
        <f>F1345*K1345</f>
        <v>8.6400000000000008E-4</v>
      </c>
      <c r="M1345" s="25" t="s">
        <v>7</v>
      </c>
      <c r="N1345" s="24">
        <f>IF(M1345="5",I1345,0)</f>
        <v>0</v>
      </c>
      <c r="Y1345" s="24">
        <f>IF(AC1345=0,J1345,0)</f>
        <v>0</v>
      </c>
      <c r="Z1345" s="24">
        <f>IF(AC1345=15,J1345,0)</f>
        <v>0</v>
      </c>
      <c r="AA1345" s="24">
        <f>IF(AC1345=21,J1345,0)</f>
        <v>0</v>
      </c>
      <c r="AC1345" s="26">
        <v>21</v>
      </c>
      <c r="AD1345" s="26">
        <f>G1345*0.584192439862543</f>
        <v>0</v>
      </c>
      <c r="AE1345" s="26">
        <f>G1345*(1-0.584192439862543)</f>
        <v>0</v>
      </c>
      <c r="AL1345" s="26">
        <f>F1345*AD1345</f>
        <v>0</v>
      </c>
      <c r="AM1345" s="26">
        <f>F1345*AE1345</f>
        <v>0</v>
      </c>
      <c r="AN1345" s="27" t="s">
        <v>1641</v>
      </c>
      <c r="AO1345" s="27" t="s">
        <v>1655</v>
      </c>
      <c r="AP1345" s="15" t="s">
        <v>1669</v>
      </c>
    </row>
    <row r="1346" spans="1:42" x14ac:dyDescent="0.2">
      <c r="D1346" s="41" t="s">
        <v>1519</v>
      </c>
      <c r="F1346" s="29">
        <v>2.7</v>
      </c>
    </row>
    <row r="1347" spans="1:42" x14ac:dyDescent="0.2">
      <c r="A1347" s="23" t="s">
        <v>680</v>
      </c>
      <c r="B1347" s="23" t="s">
        <v>1113</v>
      </c>
      <c r="C1347" s="23" t="s">
        <v>1134</v>
      </c>
      <c r="D1347" s="40" t="s">
        <v>1239</v>
      </c>
      <c r="E1347" s="23" t="s">
        <v>1602</v>
      </c>
      <c r="F1347" s="24">
        <v>0.03</v>
      </c>
      <c r="G1347" s="24">
        <v>0</v>
      </c>
      <c r="H1347" s="24">
        <f>ROUND(F1347*AD1347,2)</f>
        <v>0</v>
      </c>
      <c r="I1347" s="24">
        <f>J1347-H1347</f>
        <v>0</v>
      </c>
      <c r="J1347" s="24">
        <f>ROUND(F1347*G1347,2)</f>
        <v>0</v>
      </c>
      <c r="K1347" s="24">
        <v>0</v>
      </c>
      <c r="L1347" s="24">
        <f>F1347*K1347</f>
        <v>0</v>
      </c>
      <c r="M1347" s="25" t="s">
        <v>10</v>
      </c>
      <c r="N1347" s="24">
        <f>IF(M1347="5",I1347,0)</f>
        <v>0</v>
      </c>
      <c r="Y1347" s="24">
        <f>IF(AC1347=0,J1347,0)</f>
        <v>0</v>
      </c>
      <c r="Z1347" s="24">
        <f>IF(AC1347=15,J1347,0)</f>
        <v>0</v>
      </c>
      <c r="AA1347" s="24">
        <f>IF(AC1347=21,J1347,0)</f>
        <v>0</v>
      </c>
      <c r="AC1347" s="26">
        <v>21</v>
      </c>
      <c r="AD1347" s="26">
        <f>G1347*0</f>
        <v>0</v>
      </c>
      <c r="AE1347" s="26">
        <f>G1347*(1-0)</f>
        <v>0</v>
      </c>
      <c r="AL1347" s="26">
        <f>F1347*AD1347</f>
        <v>0</v>
      </c>
      <c r="AM1347" s="26">
        <f>F1347*AE1347</f>
        <v>0</v>
      </c>
      <c r="AN1347" s="27" t="s">
        <v>1641</v>
      </c>
      <c r="AO1347" s="27" t="s">
        <v>1655</v>
      </c>
      <c r="AP1347" s="15" t="s">
        <v>1669</v>
      </c>
    </row>
    <row r="1348" spans="1:42" x14ac:dyDescent="0.2">
      <c r="D1348" s="41" t="s">
        <v>1520</v>
      </c>
      <c r="F1348" s="29">
        <v>0.03</v>
      </c>
    </row>
    <row r="1349" spans="1:42" x14ac:dyDescent="0.2">
      <c r="A1349" s="20"/>
      <c r="B1349" s="21" t="s">
        <v>1113</v>
      </c>
      <c r="C1349" s="21" t="s">
        <v>705</v>
      </c>
      <c r="D1349" s="42" t="s">
        <v>1241</v>
      </c>
      <c r="E1349" s="43"/>
      <c r="F1349" s="43"/>
      <c r="G1349" s="43"/>
      <c r="H1349" s="22">
        <f>SUM(H1350:H1350)</f>
        <v>0</v>
      </c>
      <c r="I1349" s="22">
        <f>SUM(I1350:I1350)</f>
        <v>0</v>
      </c>
      <c r="J1349" s="22">
        <f>H1349+I1349</f>
        <v>0</v>
      </c>
      <c r="K1349" s="15"/>
      <c r="L1349" s="22">
        <f>SUM(L1350:L1350)</f>
        <v>1.4599999999999999E-3</v>
      </c>
      <c r="O1349" s="22">
        <f>IF(P1349="PR",J1349,SUM(N1350:N1350))</f>
        <v>0</v>
      </c>
      <c r="P1349" s="15" t="s">
        <v>1627</v>
      </c>
      <c r="Q1349" s="22">
        <f>IF(P1349="HS",H1349,0)</f>
        <v>0</v>
      </c>
      <c r="R1349" s="22">
        <f>IF(P1349="HS",I1349-O1349,0)</f>
        <v>0</v>
      </c>
      <c r="S1349" s="22">
        <f>IF(P1349="PS",H1349,0)</f>
        <v>0</v>
      </c>
      <c r="T1349" s="22">
        <f>IF(P1349="PS",I1349-O1349,0)</f>
        <v>0</v>
      </c>
      <c r="U1349" s="22">
        <f>IF(P1349="MP",H1349,0)</f>
        <v>0</v>
      </c>
      <c r="V1349" s="22">
        <f>IF(P1349="MP",I1349-O1349,0)</f>
        <v>0</v>
      </c>
      <c r="W1349" s="22">
        <f>IF(P1349="OM",H1349,0)</f>
        <v>0</v>
      </c>
      <c r="X1349" s="15" t="s">
        <v>1113</v>
      </c>
      <c r="AH1349" s="22">
        <f>SUM(Y1350:Y1350)</f>
        <v>0</v>
      </c>
      <c r="AI1349" s="22">
        <f>SUM(Z1350:Z1350)</f>
        <v>0</v>
      </c>
      <c r="AJ1349" s="22">
        <f>SUM(AA1350:AA1350)</f>
        <v>0</v>
      </c>
    </row>
    <row r="1350" spans="1:42" x14ac:dyDescent="0.2">
      <c r="A1350" s="23" t="s">
        <v>681</v>
      </c>
      <c r="B1350" s="23" t="s">
        <v>1113</v>
      </c>
      <c r="C1350" s="23" t="s">
        <v>1135</v>
      </c>
      <c r="D1350" s="23" t="s">
        <v>1242</v>
      </c>
      <c r="E1350" s="23" t="s">
        <v>1603</v>
      </c>
      <c r="F1350" s="24">
        <v>1</v>
      </c>
      <c r="G1350" s="24">
        <v>0</v>
      </c>
      <c r="H1350" s="24">
        <f>ROUND(F1350*AD1350,2)</f>
        <v>0</v>
      </c>
      <c r="I1350" s="24">
        <f>J1350-H1350</f>
        <v>0</v>
      </c>
      <c r="J1350" s="24">
        <f>ROUND(F1350*G1350,2)</f>
        <v>0</v>
      </c>
      <c r="K1350" s="24">
        <v>1.4599999999999999E-3</v>
      </c>
      <c r="L1350" s="24">
        <f>F1350*K1350</f>
        <v>1.4599999999999999E-3</v>
      </c>
      <c r="M1350" s="25" t="s">
        <v>7</v>
      </c>
      <c r="N1350" s="24">
        <f>IF(M1350="5",I1350,0)</f>
        <v>0</v>
      </c>
      <c r="Y1350" s="24">
        <f>IF(AC1350=0,J1350,0)</f>
        <v>0</v>
      </c>
      <c r="Z1350" s="24">
        <f>IF(AC1350=15,J1350,0)</f>
        <v>0</v>
      </c>
      <c r="AA1350" s="24">
        <f>IF(AC1350=21,J1350,0)</f>
        <v>0</v>
      </c>
      <c r="AC1350" s="26">
        <v>21</v>
      </c>
      <c r="AD1350" s="26">
        <f>G1350*0</f>
        <v>0</v>
      </c>
      <c r="AE1350" s="26">
        <f>G1350*(1-0)</f>
        <v>0</v>
      </c>
      <c r="AL1350" s="26">
        <f>F1350*AD1350</f>
        <v>0</v>
      </c>
      <c r="AM1350" s="26">
        <f>F1350*AE1350</f>
        <v>0</v>
      </c>
      <c r="AN1350" s="27" t="s">
        <v>1642</v>
      </c>
      <c r="AO1350" s="27" t="s">
        <v>1656</v>
      </c>
      <c r="AP1350" s="15" t="s">
        <v>1669</v>
      </c>
    </row>
    <row r="1351" spans="1:42" x14ac:dyDescent="0.2">
      <c r="D1351" s="28" t="s">
        <v>1243</v>
      </c>
      <c r="F1351" s="29">
        <v>1</v>
      </c>
    </row>
    <row r="1352" spans="1:42" x14ac:dyDescent="0.2">
      <c r="A1352" s="20"/>
      <c r="B1352" s="21" t="s">
        <v>1113</v>
      </c>
      <c r="C1352" s="21" t="s">
        <v>709</v>
      </c>
      <c r="D1352" s="42" t="s">
        <v>1244</v>
      </c>
      <c r="E1352" s="43"/>
      <c r="F1352" s="43"/>
      <c r="G1352" s="43"/>
      <c r="H1352" s="22">
        <f>SUM(H1353:H1383)</f>
        <v>0</v>
      </c>
      <c r="I1352" s="22">
        <f>SUM(I1353:I1383)</f>
        <v>0</v>
      </c>
      <c r="J1352" s="22">
        <f>H1352+I1352</f>
        <v>0</v>
      </c>
      <c r="K1352" s="15"/>
      <c r="L1352" s="22">
        <f>SUM(L1353:L1383)</f>
        <v>5.2379999999999996E-2</v>
      </c>
      <c r="O1352" s="22">
        <f>IF(P1352="PR",J1352,SUM(N1353:N1383))</f>
        <v>0</v>
      </c>
      <c r="P1352" s="15" t="s">
        <v>1627</v>
      </c>
      <c r="Q1352" s="22">
        <f>IF(P1352="HS",H1352,0)</f>
        <v>0</v>
      </c>
      <c r="R1352" s="22">
        <f>IF(P1352="HS",I1352-O1352,0)</f>
        <v>0</v>
      </c>
      <c r="S1352" s="22">
        <f>IF(P1352="PS",H1352,0)</f>
        <v>0</v>
      </c>
      <c r="T1352" s="22">
        <f>IF(P1352="PS",I1352-O1352,0)</f>
        <v>0</v>
      </c>
      <c r="U1352" s="22">
        <f>IF(P1352="MP",H1352,0)</f>
        <v>0</v>
      </c>
      <c r="V1352" s="22">
        <f>IF(P1352="MP",I1352-O1352,0)</f>
        <v>0</v>
      </c>
      <c r="W1352" s="22">
        <f>IF(P1352="OM",H1352,0)</f>
        <v>0</v>
      </c>
      <c r="X1352" s="15" t="s">
        <v>1113</v>
      </c>
      <c r="AH1352" s="22">
        <f>SUM(Y1353:Y1383)</f>
        <v>0</v>
      </c>
      <c r="AI1352" s="22">
        <f>SUM(Z1353:Z1383)</f>
        <v>0</v>
      </c>
      <c r="AJ1352" s="22">
        <f>SUM(AA1353:AA1383)</f>
        <v>0</v>
      </c>
    </row>
    <row r="1353" spans="1:42" x14ac:dyDescent="0.2">
      <c r="A1353" s="23" t="s">
        <v>682</v>
      </c>
      <c r="B1353" s="23" t="s">
        <v>1113</v>
      </c>
      <c r="C1353" s="23" t="s">
        <v>1136</v>
      </c>
      <c r="D1353" s="23" t="s">
        <v>1677</v>
      </c>
      <c r="E1353" s="23" t="s">
        <v>1604</v>
      </c>
      <c r="F1353" s="24">
        <v>1</v>
      </c>
      <c r="G1353" s="24">
        <v>0</v>
      </c>
      <c r="H1353" s="24">
        <f>ROUND(F1353*AD1353,2)</f>
        <v>0</v>
      </c>
      <c r="I1353" s="24">
        <f>J1353-H1353</f>
        <v>0</v>
      </c>
      <c r="J1353" s="24">
        <f>ROUND(F1353*G1353,2)</f>
        <v>0</v>
      </c>
      <c r="K1353" s="24">
        <v>1.41E-3</v>
      </c>
      <c r="L1353" s="24">
        <f>F1353*K1353</f>
        <v>1.41E-3</v>
      </c>
      <c r="M1353" s="25" t="s">
        <v>7</v>
      </c>
      <c r="N1353" s="24">
        <f>IF(M1353="5",I1353,0)</f>
        <v>0</v>
      </c>
      <c r="Y1353" s="24">
        <f>IF(AC1353=0,J1353,0)</f>
        <v>0</v>
      </c>
      <c r="Z1353" s="24">
        <f>IF(AC1353=15,J1353,0)</f>
        <v>0</v>
      </c>
      <c r="AA1353" s="24">
        <f>IF(AC1353=21,J1353,0)</f>
        <v>0</v>
      </c>
      <c r="AC1353" s="26">
        <v>21</v>
      </c>
      <c r="AD1353" s="26">
        <f>G1353*0.538136882129278</f>
        <v>0</v>
      </c>
      <c r="AE1353" s="26">
        <f>G1353*(1-0.538136882129278)</f>
        <v>0</v>
      </c>
      <c r="AL1353" s="26">
        <f>F1353*AD1353</f>
        <v>0</v>
      </c>
      <c r="AM1353" s="26">
        <f>F1353*AE1353</f>
        <v>0</v>
      </c>
      <c r="AN1353" s="27" t="s">
        <v>1643</v>
      </c>
      <c r="AO1353" s="27" t="s">
        <v>1656</v>
      </c>
      <c r="AP1353" s="15" t="s">
        <v>1669</v>
      </c>
    </row>
    <row r="1354" spans="1:42" x14ac:dyDescent="0.2">
      <c r="D1354" s="28" t="s">
        <v>1243</v>
      </c>
      <c r="F1354" s="29">
        <v>1</v>
      </c>
    </row>
    <row r="1355" spans="1:42" x14ac:dyDescent="0.2">
      <c r="A1355" s="30" t="s">
        <v>683</v>
      </c>
      <c r="B1355" s="30" t="s">
        <v>1113</v>
      </c>
      <c r="C1355" s="30" t="s">
        <v>1137</v>
      </c>
      <c r="D1355" s="39" t="s">
        <v>1709</v>
      </c>
      <c r="E1355" s="30" t="s">
        <v>1604</v>
      </c>
      <c r="F1355" s="31">
        <v>1</v>
      </c>
      <c r="G1355" s="31">
        <v>0</v>
      </c>
      <c r="H1355" s="31">
        <f>ROUND(F1355*AD1355,2)</f>
        <v>0</v>
      </c>
      <c r="I1355" s="31">
        <f>J1355-H1355</f>
        <v>0</v>
      </c>
      <c r="J1355" s="31">
        <f>ROUND(F1355*G1355,2)</f>
        <v>0</v>
      </c>
      <c r="K1355" s="31">
        <v>1.0999999999999999E-2</v>
      </c>
      <c r="L1355" s="31">
        <f>F1355*K1355</f>
        <v>1.0999999999999999E-2</v>
      </c>
      <c r="M1355" s="32" t="s">
        <v>1623</v>
      </c>
      <c r="N1355" s="31">
        <f>IF(M1355="5",I1355,0)</f>
        <v>0</v>
      </c>
      <c r="Y1355" s="31">
        <f>IF(AC1355=0,J1355,0)</f>
        <v>0</v>
      </c>
      <c r="Z1355" s="31">
        <f>IF(AC1355=15,J1355,0)</f>
        <v>0</v>
      </c>
      <c r="AA1355" s="31">
        <f>IF(AC1355=21,J1355,0)</f>
        <v>0</v>
      </c>
      <c r="AC1355" s="26">
        <v>21</v>
      </c>
      <c r="AD1355" s="26">
        <f>G1355*1</f>
        <v>0</v>
      </c>
      <c r="AE1355" s="26">
        <f>G1355*(1-1)</f>
        <v>0</v>
      </c>
      <c r="AL1355" s="26">
        <f>F1355*AD1355</f>
        <v>0</v>
      </c>
      <c r="AM1355" s="26">
        <f>F1355*AE1355</f>
        <v>0</v>
      </c>
      <c r="AN1355" s="27" t="s">
        <v>1643</v>
      </c>
      <c r="AO1355" s="27" t="s">
        <v>1656</v>
      </c>
      <c r="AP1355" s="15" t="s">
        <v>1669</v>
      </c>
    </row>
    <row r="1356" spans="1:42" x14ac:dyDescent="0.2">
      <c r="D1356" s="28" t="s">
        <v>1243</v>
      </c>
      <c r="F1356" s="29">
        <v>1</v>
      </c>
    </row>
    <row r="1357" spans="1:42" x14ac:dyDescent="0.2">
      <c r="A1357" s="23" t="s">
        <v>684</v>
      </c>
      <c r="B1357" s="23" t="s">
        <v>1113</v>
      </c>
      <c r="C1357" s="23" t="s">
        <v>1139</v>
      </c>
      <c r="D1357" s="23" t="s">
        <v>1247</v>
      </c>
      <c r="E1357" s="23" t="s">
        <v>1604</v>
      </c>
      <c r="F1357" s="24">
        <v>1</v>
      </c>
      <c r="G1357" s="24">
        <v>0</v>
      </c>
      <c r="H1357" s="24">
        <f>ROUND(F1357*AD1357,2)</f>
        <v>0</v>
      </c>
      <c r="I1357" s="24">
        <f>J1357-H1357</f>
        <v>0</v>
      </c>
      <c r="J1357" s="24">
        <f>ROUND(F1357*G1357,2)</f>
        <v>0</v>
      </c>
      <c r="K1357" s="24">
        <v>1.1999999999999999E-3</v>
      </c>
      <c r="L1357" s="24">
        <f>F1357*K1357</f>
        <v>1.1999999999999999E-3</v>
      </c>
      <c r="M1357" s="25" t="s">
        <v>7</v>
      </c>
      <c r="N1357" s="24">
        <f>IF(M1357="5",I1357,0)</f>
        <v>0</v>
      </c>
      <c r="Y1357" s="24">
        <f>IF(AC1357=0,J1357,0)</f>
        <v>0</v>
      </c>
      <c r="Z1357" s="24">
        <f>IF(AC1357=15,J1357,0)</f>
        <v>0</v>
      </c>
      <c r="AA1357" s="24">
        <f>IF(AC1357=21,J1357,0)</f>
        <v>0</v>
      </c>
      <c r="AC1357" s="26">
        <v>21</v>
      </c>
      <c r="AD1357" s="26">
        <f>G1357*0.50771855010661</f>
        <v>0</v>
      </c>
      <c r="AE1357" s="26">
        <f>G1357*(1-0.50771855010661)</f>
        <v>0</v>
      </c>
      <c r="AL1357" s="26">
        <f>F1357*AD1357</f>
        <v>0</v>
      </c>
      <c r="AM1357" s="26">
        <f>F1357*AE1357</f>
        <v>0</v>
      </c>
      <c r="AN1357" s="27" t="s">
        <v>1643</v>
      </c>
      <c r="AO1357" s="27" t="s">
        <v>1656</v>
      </c>
      <c r="AP1357" s="15" t="s">
        <v>1669</v>
      </c>
    </row>
    <row r="1358" spans="1:42" x14ac:dyDescent="0.2">
      <c r="D1358" s="28" t="s">
        <v>1243</v>
      </c>
      <c r="F1358" s="29">
        <v>1</v>
      </c>
    </row>
    <row r="1359" spans="1:42" x14ac:dyDescent="0.2">
      <c r="A1359" s="30" t="s">
        <v>685</v>
      </c>
      <c r="B1359" s="30" t="s">
        <v>1113</v>
      </c>
      <c r="C1359" s="30" t="s">
        <v>1140</v>
      </c>
      <c r="D1359" s="39" t="s">
        <v>1693</v>
      </c>
      <c r="E1359" s="30" t="s">
        <v>1604</v>
      </c>
      <c r="F1359" s="31">
        <v>1</v>
      </c>
      <c r="G1359" s="31">
        <v>0</v>
      </c>
      <c r="H1359" s="31">
        <f>ROUND(F1359*AD1359,2)</f>
        <v>0</v>
      </c>
      <c r="I1359" s="31">
        <f>J1359-H1359</f>
        <v>0</v>
      </c>
      <c r="J1359" s="31">
        <f>ROUND(F1359*G1359,2)</f>
        <v>0</v>
      </c>
      <c r="K1359" s="31">
        <v>1.0499999999999999E-3</v>
      </c>
      <c r="L1359" s="31">
        <f>F1359*K1359</f>
        <v>1.0499999999999999E-3</v>
      </c>
      <c r="M1359" s="32" t="s">
        <v>1623</v>
      </c>
      <c r="N1359" s="31">
        <f>IF(M1359="5",I1359,0)</f>
        <v>0</v>
      </c>
      <c r="Y1359" s="31">
        <f>IF(AC1359=0,J1359,0)</f>
        <v>0</v>
      </c>
      <c r="Z1359" s="31">
        <f>IF(AC1359=15,J1359,0)</f>
        <v>0</v>
      </c>
      <c r="AA1359" s="31">
        <f>IF(AC1359=21,J1359,0)</f>
        <v>0</v>
      </c>
      <c r="AC1359" s="26">
        <v>21</v>
      </c>
      <c r="AD1359" s="26">
        <f>G1359*1</f>
        <v>0</v>
      </c>
      <c r="AE1359" s="26">
        <f>G1359*(1-1)</f>
        <v>0</v>
      </c>
      <c r="AL1359" s="26">
        <f>F1359*AD1359</f>
        <v>0</v>
      </c>
      <c r="AM1359" s="26">
        <f>F1359*AE1359</f>
        <v>0</v>
      </c>
      <c r="AN1359" s="27" t="s">
        <v>1643</v>
      </c>
      <c r="AO1359" s="27" t="s">
        <v>1656</v>
      </c>
      <c r="AP1359" s="15" t="s">
        <v>1669</v>
      </c>
    </row>
    <row r="1360" spans="1:42" x14ac:dyDescent="0.2">
      <c r="D1360" s="28" t="s">
        <v>1243</v>
      </c>
      <c r="F1360" s="29">
        <v>1</v>
      </c>
    </row>
    <row r="1361" spans="1:42" x14ac:dyDescent="0.2">
      <c r="A1361" s="30" t="s">
        <v>686</v>
      </c>
      <c r="B1361" s="30" t="s">
        <v>1113</v>
      </c>
      <c r="C1361" s="30" t="s">
        <v>1141</v>
      </c>
      <c r="D1361" s="30" t="s">
        <v>1248</v>
      </c>
      <c r="E1361" s="30" t="s">
        <v>1604</v>
      </c>
      <c r="F1361" s="31">
        <v>1</v>
      </c>
      <c r="G1361" s="31">
        <v>0</v>
      </c>
      <c r="H1361" s="31">
        <f>ROUND(F1361*AD1361,2)</f>
        <v>0</v>
      </c>
      <c r="I1361" s="31">
        <f>J1361-H1361</f>
        <v>0</v>
      </c>
      <c r="J1361" s="31">
        <f>ROUND(F1361*G1361,2)</f>
        <v>0</v>
      </c>
      <c r="K1361" s="31">
        <v>7.3999999999999999E-4</v>
      </c>
      <c r="L1361" s="31">
        <f>F1361*K1361</f>
        <v>7.3999999999999999E-4</v>
      </c>
      <c r="M1361" s="32" t="s">
        <v>1623</v>
      </c>
      <c r="N1361" s="31">
        <f>IF(M1361="5",I1361,0)</f>
        <v>0</v>
      </c>
      <c r="Y1361" s="31">
        <f>IF(AC1361=0,J1361,0)</f>
        <v>0</v>
      </c>
      <c r="Z1361" s="31">
        <f>IF(AC1361=15,J1361,0)</f>
        <v>0</v>
      </c>
      <c r="AA1361" s="31">
        <f>IF(AC1361=21,J1361,0)</f>
        <v>0</v>
      </c>
      <c r="AC1361" s="26">
        <v>21</v>
      </c>
      <c r="AD1361" s="26">
        <f>G1361*1</f>
        <v>0</v>
      </c>
      <c r="AE1361" s="26">
        <f>G1361*(1-1)</f>
        <v>0</v>
      </c>
      <c r="AL1361" s="26">
        <f>F1361*AD1361</f>
        <v>0</v>
      </c>
      <c r="AM1361" s="26">
        <f>F1361*AE1361</f>
        <v>0</v>
      </c>
      <c r="AN1361" s="27" t="s">
        <v>1643</v>
      </c>
      <c r="AO1361" s="27" t="s">
        <v>1656</v>
      </c>
      <c r="AP1361" s="15" t="s">
        <v>1669</v>
      </c>
    </row>
    <row r="1362" spans="1:42" x14ac:dyDescent="0.2">
      <c r="D1362" s="28" t="s">
        <v>1243</v>
      </c>
      <c r="F1362" s="29">
        <v>1</v>
      </c>
    </row>
    <row r="1363" spans="1:42" x14ac:dyDescent="0.2">
      <c r="A1363" s="23" t="s">
        <v>687</v>
      </c>
      <c r="B1363" s="23" t="s">
        <v>1113</v>
      </c>
      <c r="C1363" s="23" t="s">
        <v>1142</v>
      </c>
      <c r="D1363" s="23" t="s">
        <v>1249</v>
      </c>
      <c r="E1363" s="23" t="s">
        <v>1605</v>
      </c>
      <c r="F1363" s="24">
        <v>1</v>
      </c>
      <c r="G1363" s="24">
        <v>0</v>
      </c>
      <c r="H1363" s="24">
        <f>ROUND(F1363*AD1363,2)</f>
        <v>0</v>
      </c>
      <c r="I1363" s="24">
        <f>J1363-H1363</f>
        <v>0</v>
      </c>
      <c r="J1363" s="24">
        <f>ROUND(F1363*G1363,2)</f>
        <v>0</v>
      </c>
      <c r="K1363" s="24">
        <v>4.0000000000000001E-3</v>
      </c>
      <c r="L1363" s="24">
        <f>F1363*K1363</f>
        <v>4.0000000000000001E-3</v>
      </c>
      <c r="M1363" s="25" t="s">
        <v>7</v>
      </c>
      <c r="N1363" s="24">
        <f>IF(M1363="5",I1363,0)</f>
        <v>0</v>
      </c>
      <c r="Y1363" s="24">
        <f>IF(AC1363=0,J1363,0)</f>
        <v>0</v>
      </c>
      <c r="Z1363" s="24">
        <f>IF(AC1363=15,J1363,0)</f>
        <v>0</v>
      </c>
      <c r="AA1363" s="24">
        <f>IF(AC1363=21,J1363,0)</f>
        <v>0</v>
      </c>
      <c r="AC1363" s="26">
        <v>21</v>
      </c>
      <c r="AD1363" s="26">
        <f>G1363*0.62904717853839</f>
        <v>0</v>
      </c>
      <c r="AE1363" s="26">
        <f>G1363*(1-0.62904717853839)</f>
        <v>0</v>
      </c>
      <c r="AL1363" s="26">
        <f>F1363*AD1363</f>
        <v>0</v>
      </c>
      <c r="AM1363" s="26">
        <f>F1363*AE1363</f>
        <v>0</v>
      </c>
      <c r="AN1363" s="27" t="s">
        <v>1643</v>
      </c>
      <c r="AO1363" s="27" t="s">
        <v>1656</v>
      </c>
      <c r="AP1363" s="15" t="s">
        <v>1669</v>
      </c>
    </row>
    <row r="1364" spans="1:42" x14ac:dyDescent="0.2">
      <c r="D1364" s="28" t="s">
        <v>1243</v>
      </c>
      <c r="F1364" s="29">
        <v>1</v>
      </c>
    </row>
    <row r="1365" spans="1:42" x14ac:dyDescent="0.2">
      <c r="A1365" s="30" t="s">
        <v>688</v>
      </c>
      <c r="B1365" s="30" t="s">
        <v>1113</v>
      </c>
      <c r="C1365" s="30" t="s">
        <v>1143</v>
      </c>
      <c r="D1365" s="30" t="s">
        <v>1683</v>
      </c>
      <c r="E1365" s="30" t="s">
        <v>1604</v>
      </c>
      <c r="F1365" s="31">
        <v>1</v>
      </c>
      <c r="G1365" s="31">
        <v>0</v>
      </c>
      <c r="H1365" s="31">
        <f>ROUND(F1365*AD1365,2)</f>
        <v>0</v>
      </c>
      <c r="I1365" s="31">
        <f>J1365-H1365</f>
        <v>0</v>
      </c>
      <c r="J1365" s="31">
        <f>ROUND(F1365*G1365,2)</f>
        <v>0</v>
      </c>
      <c r="K1365" s="31">
        <v>1E-3</v>
      </c>
      <c r="L1365" s="31">
        <f>F1365*K1365</f>
        <v>1E-3</v>
      </c>
      <c r="M1365" s="32" t="s">
        <v>1623</v>
      </c>
      <c r="N1365" s="31">
        <f>IF(M1365="5",I1365,0)</f>
        <v>0</v>
      </c>
      <c r="Y1365" s="31">
        <f>IF(AC1365=0,J1365,0)</f>
        <v>0</v>
      </c>
      <c r="Z1365" s="31">
        <f>IF(AC1365=15,J1365,0)</f>
        <v>0</v>
      </c>
      <c r="AA1365" s="31">
        <f>IF(AC1365=21,J1365,0)</f>
        <v>0</v>
      </c>
      <c r="AC1365" s="26">
        <v>21</v>
      </c>
      <c r="AD1365" s="26">
        <f>G1365*1</f>
        <v>0</v>
      </c>
      <c r="AE1365" s="26">
        <f>G1365*(1-1)</f>
        <v>0</v>
      </c>
      <c r="AL1365" s="26">
        <f>F1365*AD1365</f>
        <v>0</v>
      </c>
      <c r="AM1365" s="26">
        <f>F1365*AE1365</f>
        <v>0</v>
      </c>
      <c r="AN1365" s="27" t="s">
        <v>1643</v>
      </c>
      <c r="AO1365" s="27" t="s">
        <v>1656</v>
      </c>
      <c r="AP1365" s="15" t="s">
        <v>1669</v>
      </c>
    </row>
    <row r="1366" spans="1:42" x14ac:dyDescent="0.2">
      <c r="D1366" s="28" t="s">
        <v>1243</v>
      </c>
      <c r="F1366" s="29">
        <v>1</v>
      </c>
    </row>
    <row r="1367" spans="1:42" x14ac:dyDescent="0.2">
      <c r="A1367" s="30" t="s">
        <v>689</v>
      </c>
      <c r="B1367" s="30" t="s">
        <v>1113</v>
      </c>
      <c r="C1367" s="30" t="s">
        <v>1144</v>
      </c>
      <c r="D1367" s="39" t="s">
        <v>1694</v>
      </c>
      <c r="E1367" s="30" t="s">
        <v>1604</v>
      </c>
      <c r="F1367" s="31">
        <v>1</v>
      </c>
      <c r="G1367" s="31">
        <v>0</v>
      </c>
      <c r="H1367" s="31">
        <f>ROUND(F1367*AD1367,2)</f>
        <v>0</v>
      </c>
      <c r="I1367" s="31">
        <f>J1367-H1367</f>
        <v>0</v>
      </c>
      <c r="J1367" s="31">
        <f>ROUND(F1367*G1367,2)</f>
        <v>0</v>
      </c>
      <c r="K1367" s="31">
        <v>1.4500000000000001E-2</v>
      </c>
      <c r="L1367" s="31">
        <f>F1367*K1367</f>
        <v>1.4500000000000001E-2</v>
      </c>
      <c r="M1367" s="32" t="s">
        <v>1623</v>
      </c>
      <c r="N1367" s="31">
        <f>IF(M1367="5",I1367,0)</f>
        <v>0</v>
      </c>
      <c r="Y1367" s="31">
        <f>IF(AC1367=0,J1367,0)</f>
        <v>0</v>
      </c>
      <c r="Z1367" s="31">
        <f>IF(AC1367=15,J1367,0)</f>
        <v>0</v>
      </c>
      <c r="AA1367" s="31">
        <f>IF(AC1367=21,J1367,0)</f>
        <v>0</v>
      </c>
      <c r="AC1367" s="26">
        <v>21</v>
      </c>
      <c r="AD1367" s="26">
        <f>G1367*1</f>
        <v>0</v>
      </c>
      <c r="AE1367" s="26">
        <f>G1367*(1-1)</f>
        <v>0</v>
      </c>
      <c r="AL1367" s="26">
        <f>F1367*AD1367</f>
        <v>0</v>
      </c>
      <c r="AM1367" s="26">
        <f>F1367*AE1367</f>
        <v>0</v>
      </c>
      <c r="AN1367" s="27" t="s">
        <v>1643</v>
      </c>
      <c r="AO1367" s="27" t="s">
        <v>1656</v>
      </c>
      <c r="AP1367" s="15" t="s">
        <v>1669</v>
      </c>
    </row>
    <row r="1368" spans="1:42" x14ac:dyDescent="0.2">
      <c r="D1368" s="28" t="s">
        <v>1243</v>
      </c>
      <c r="F1368" s="29">
        <v>1</v>
      </c>
    </row>
    <row r="1369" spans="1:42" x14ac:dyDescent="0.2">
      <c r="A1369" s="23" t="s">
        <v>690</v>
      </c>
      <c r="B1369" s="23" t="s">
        <v>1113</v>
      </c>
      <c r="C1369" s="23" t="s">
        <v>1145</v>
      </c>
      <c r="D1369" s="23" t="s">
        <v>1250</v>
      </c>
      <c r="E1369" s="23" t="s">
        <v>1605</v>
      </c>
      <c r="F1369" s="24">
        <v>1</v>
      </c>
      <c r="G1369" s="24">
        <v>0</v>
      </c>
      <c r="H1369" s="24">
        <f>ROUND(F1369*AD1369,2)</f>
        <v>0</v>
      </c>
      <c r="I1369" s="24">
        <f>J1369-H1369</f>
        <v>0</v>
      </c>
      <c r="J1369" s="24">
        <f>ROUND(F1369*G1369,2)</f>
        <v>0</v>
      </c>
      <c r="K1369" s="24">
        <v>1.7000000000000001E-4</v>
      </c>
      <c r="L1369" s="24">
        <f>F1369*K1369</f>
        <v>1.7000000000000001E-4</v>
      </c>
      <c r="M1369" s="25" t="s">
        <v>7</v>
      </c>
      <c r="N1369" s="24">
        <f>IF(M1369="5",I1369,0)</f>
        <v>0</v>
      </c>
      <c r="Y1369" s="24">
        <f>IF(AC1369=0,J1369,0)</f>
        <v>0</v>
      </c>
      <c r="Z1369" s="24">
        <f>IF(AC1369=15,J1369,0)</f>
        <v>0</v>
      </c>
      <c r="AA1369" s="24">
        <f>IF(AC1369=21,J1369,0)</f>
        <v>0</v>
      </c>
      <c r="AC1369" s="26">
        <v>21</v>
      </c>
      <c r="AD1369" s="26">
        <f>G1369*0.503959731543624</f>
        <v>0</v>
      </c>
      <c r="AE1369" s="26">
        <f>G1369*(1-0.503959731543624)</f>
        <v>0</v>
      </c>
      <c r="AL1369" s="26">
        <f>F1369*AD1369</f>
        <v>0</v>
      </c>
      <c r="AM1369" s="26">
        <f>F1369*AE1369</f>
        <v>0</v>
      </c>
      <c r="AN1369" s="27" t="s">
        <v>1643</v>
      </c>
      <c r="AO1369" s="27" t="s">
        <v>1656</v>
      </c>
      <c r="AP1369" s="15" t="s">
        <v>1669</v>
      </c>
    </row>
    <row r="1370" spans="1:42" x14ac:dyDescent="0.2">
      <c r="D1370" s="28" t="s">
        <v>1243</v>
      </c>
      <c r="F1370" s="29">
        <v>1</v>
      </c>
    </row>
    <row r="1371" spans="1:42" x14ac:dyDescent="0.2">
      <c r="A1371" s="23" t="s">
        <v>691</v>
      </c>
      <c r="B1371" s="23" t="s">
        <v>1113</v>
      </c>
      <c r="C1371" s="23" t="s">
        <v>1146</v>
      </c>
      <c r="D1371" s="40" t="s">
        <v>1695</v>
      </c>
      <c r="E1371" s="23" t="s">
        <v>1601</v>
      </c>
      <c r="F1371" s="24">
        <v>0.9</v>
      </c>
      <c r="G1371" s="24">
        <v>0</v>
      </c>
      <c r="H1371" s="24">
        <f>ROUND(F1371*AD1371,2)</f>
        <v>0</v>
      </c>
      <c r="I1371" s="24">
        <f>J1371-H1371</f>
        <v>0</v>
      </c>
      <c r="J1371" s="24">
        <f>ROUND(F1371*G1371,2)</f>
        <v>0</v>
      </c>
      <c r="K1371" s="24">
        <v>8.9999999999999993E-3</v>
      </c>
      <c r="L1371" s="24">
        <f>F1371*K1371</f>
        <v>8.0999999999999996E-3</v>
      </c>
      <c r="M1371" s="25" t="s">
        <v>7</v>
      </c>
      <c r="N1371" s="24">
        <f>IF(M1371="5",I1371,0)</f>
        <v>0</v>
      </c>
      <c r="Y1371" s="24">
        <f>IF(AC1371=0,J1371,0)</f>
        <v>0</v>
      </c>
      <c r="Z1371" s="24">
        <f>IF(AC1371=15,J1371,0)</f>
        <v>0</v>
      </c>
      <c r="AA1371" s="24">
        <f>IF(AC1371=21,J1371,0)</f>
        <v>0</v>
      </c>
      <c r="AC1371" s="26">
        <v>21</v>
      </c>
      <c r="AD1371" s="26">
        <f>G1371*1</f>
        <v>0</v>
      </c>
      <c r="AE1371" s="26">
        <f>G1371*(1-1)</f>
        <v>0</v>
      </c>
      <c r="AL1371" s="26">
        <f>F1371*AD1371</f>
        <v>0</v>
      </c>
      <c r="AM1371" s="26">
        <f>F1371*AE1371</f>
        <v>0</v>
      </c>
      <c r="AN1371" s="27" t="s">
        <v>1643</v>
      </c>
      <c r="AO1371" s="27" t="s">
        <v>1656</v>
      </c>
      <c r="AP1371" s="15" t="s">
        <v>1669</v>
      </c>
    </row>
    <row r="1372" spans="1:42" x14ac:dyDescent="0.2">
      <c r="D1372" s="28" t="s">
        <v>1521</v>
      </c>
      <c r="F1372" s="29">
        <v>0.9</v>
      </c>
    </row>
    <row r="1373" spans="1:42" x14ac:dyDescent="0.2">
      <c r="A1373" s="23" t="s">
        <v>692</v>
      </c>
      <c r="B1373" s="23" t="s">
        <v>1113</v>
      </c>
      <c r="C1373" s="23" t="s">
        <v>1147</v>
      </c>
      <c r="D1373" s="23" t="s">
        <v>1679</v>
      </c>
      <c r="E1373" s="23" t="s">
        <v>1604</v>
      </c>
      <c r="F1373" s="24">
        <v>1</v>
      </c>
      <c r="G1373" s="24">
        <v>0</v>
      </c>
      <c r="H1373" s="24">
        <f>ROUND(F1373*AD1373,2)</f>
        <v>0</v>
      </c>
      <c r="I1373" s="24">
        <f>J1373-H1373</f>
        <v>0</v>
      </c>
      <c r="J1373" s="24">
        <f>ROUND(F1373*G1373,2)</f>
        <v>0</v>
      </c>
      <c r="K1373" s="24">
        <v>7.0000000000000001E-3</v>
      </c>
      <c r="L1373" s="24">
        <f>F1373*K1373</f>
        <v>7.0000000000000001E-3</v>
      </c>
      <c r="M1373" s="25" t="s">
        <v>7</v>
      </c>
      <c r="N1373" s="24">
        <f>IF(M1373="5",I1373,0)</f>
        <v>0</v>
      </c>
      <c r="Y1373" s="24">
        <f>IF(AC1373=0,J1373,0)</f>
        <v>0</v>
      </c>
      <c r="Z1373" s="24">
        <f>IF(AC1373=15,J1373,0)</f>
        <v>0</v>
      </c>
      <c r="AA1373" s="24">
        <f>IF(AC1373=21,J1373,0)</f>
        <v>0</v>
      </c>
      <c r="AC1373" s="26">
        <v>21</v>
      </c>
      <c r="AD1373" s="26">
        <f>G1373*1</f>
        <v>0</v>
      </c>
      <c r="AE1373" s="26">
        <f>G1373*(1-1)</f>
        <v>0</v>
      </c>
      <c r="AL1373" s="26">
        <f>F1373*AD1373</f>
        <v>0</v>
      </c>
      <c r="AM1373" s="26">
        <f>F1373*AE1373</f>
        <v>0</v>
      </c>
      <c r="AN1373" s="27" t="s">
        <v>1643</v>
      </c>
      <c r="AO1373" s="27" t="s">
        <v>1656</v>
      </c>
      <c r="AP1373" s="15" t="s">
        <v>1669</v>
      </c>
    </row>
    <row r="1374" spans="1:42" x14ac:dyDescent="0.2">
      <c r="D1374" s="28" t="s">
        <v>1243</v>
      </c>
      <c r="F1374" s="29">
        <v>1</v>
      </c>
    </row>
    <row r="1375" spans="1:42" x14ac:dyDescent="0.2">
      <c r="A1375" s="23" t="s">
        <v>693</v>
      </c>
      <c r="B1375" s="23" t="s">
        <v>1113</v>
      </c>
      <c r="C1375" s="23" t="s">
        <v>1148</v>
      </c>
      <c r="D1375" s="40" t="s">
        <v>1696</v>
      </c>
      <c r="E1375" s="23" t="s">
        <v>1604</v>
      </c>
      <c r="F1375" s="24">
        <v>1</v>
      </c>
      <c r="G1375" s="24">
        <v>0</v>
      </c>
      <c r="H1375" s="24">
        <f>ROUND(F1375*AD1375,2)</f>
        <v>0</v>
      </c>
      <c r="I1375" s="24">
        <f>J1375-H1375</f>
        <v>0</v>
      </c>
      <c r="J1375" s="24">
        <f>ROUND(F1375*G1375,2)</f>
        <v>0</v>
      </c>
      <c r="K1375" s="24">
        <v>2.7999999999999998E-4</v>
      </c>
      <c r="L1375" s="24">
        <f>F1375*K1375</f>
        <v>2.7999999999999998E-4</v>
      </c>
      <c r="M1375" s="25" t="s">
        <v>7</v>
      </c>
      <c r="N1375" s="24">
        <f>IF(M1375="5",I1375,0)</f>
        <v>0</v>
      </c>
      <c r="Y1375" s="24">
        <f>IF(AC1375=0,J1375,0)</f>
        <v>0</v>
      </c>
      <c r="Z1375" s="24">
        <f>IF(AC1375=15,J1375,0)</f>
        <v>0</v>
      </c>
      <c r="AA1375" s="24">
        <f>IF(AC1375=21,J1375,0)</f>
        <v>0</v>
      </c>
      <c r="AC1375" s="26">
        <v>21</v>
      </c>
      <c r="AD1375" s="26">
        <f>G1375*1</f>
        <v>0</v>
      </c>
      <c r="AE1375" s="26">
        <f>G1375*(1-1)</f>
        <v>0</v>
      </c>
      <c r="AL1375" s="26">
        <f>F1375*AD1375</f>
        <v>0</v>
      </c>
      <c r="AM1375" s="26">
        <f>F1375*AE1375</f>
        <v>0</v>
      </c>
      <c r="AN1375" s="27" t="s">
        <v>1643</v>
      </c>
      <c r="AO1375" s="27" t="s">
        <v>1656</v>
      </c>
      <c r="AP1375" s="15" t="s">
        <v>1669</v>
      </c>
    </row>
    <row r="1376" spans="1:42" x14ac:dyDescent="0.2">
      <c r="D1376" s="28" t="s">
        <v>1243</v>
      </c>
      <c r="F1376" s="29">
        <v>1</v>
      </c>
    </row>
    <row r="1377" spans="1:42" x14ac:dyDescent="0.2">
      <c r="A1377" s="23" t="s">
        <v>694</v>
      </c>
      <c r="B1377" s="23" t="s">
        <v>1113</v>
      </c>
      <c r="C1377" s="23" t="s">
        <v>1149</v>
      </c>
      <c r="D1377" s="40" t="s">
        <v>1697</v>
      </c>
      <c r="E1377" s="23" t="s">
        <v>1604</v>
      </c>
      <c r="F1377" s="24">
        <v>1</v>
      </c>
      <c r="G1377" s="24">
        <v>0</v>
      </c>
      <c r="H1377" s="24">
        <f>ROUND(F1377*AD1377,2)</f>
        <v>0</v>
      </c>
      <c r="I1377" s="24">
        <f>J1377-H1377</f>
        <v>0</v>
      </c>
      <c r="J1377" s="24">
        <f>ROUND(F1377*G1377,2)</f>
        <v>0</v>
      </c>
      <c r="K1377" s="24">
        <v>1.1000000000000001E-3</v>
      </c>
      <c r="L1377" s="24">
        <f>F1377*K1377</f>
        <v>1.1000000000000001E-3</v>
      </c>
      <c r="M1377" s="25" t="s">
        <v>7</v>
      </c>
      <c r="N1377" s="24">
        <f>IF(M1377="5",I1377,0)</f>
        <v>0</v>
      </c>
      <c r="Y1377" s="24">
        <f>IF(AC1377=0,J1377,0)</f>
        <v>0</v>
      </c>
      <c r="Z1377" s="24">
        <f>IF(AC1377=15,J1377,0)</f>
        <v>0</v>
      </c>
      <c r="AA1377" s="24">
        <f>IF(AC1377=21,J1377,0)</f>
        <v>0</v>
      </c>
      <c r="AC1377" s="26">
        <v>21</v>
      </c>
      <c r="AD1377" s="26">
        <f>G1377*1</f>
        <v>0</v>
      </c>
      <c r="AE1377" s="26">
        <f>G1377*(1-1)</f>
        <v>0</v>
      </c>
      <c r="AL1377" s="26">
        <f>F1377*AD1377</f>
        <v>0</v>
      </c>
      <c r="AM1377" s="26">
        <f>F1377*AE1377</f>
        <v>0</v>
      </c>
      <c r="AN1377" s="27" t="s">
        <v>1643</v>
      </c>
      <c r="AO1377" s="27" t="s">
        <v>1656</v>
      </c>
      <c r="AP1377" s="15" t="s">
        <v>1669</v>
      </c>
    </row>
    <row r="1378" spans="1:42" x14ac:dyDescent="0.2">
      <c r="D1378" s="28" t="s">
        <v>1243</v>
      </c>
      <c r="F1378" s="29">
        <v>1</v>
      </c>
    </row>
    <row r="1379" spans="1:42" x14ac:dyDescent="0.2">
      <c r="A1379" s="23" t="s">
        <v>695</v>
      </c>
      <c r="B1379" s="23" t="s">
        <v>1113</v>
      </c>
      <c r="C1379" s="23" t="s">
        <v>1150</v>
      </c>
      <c r="D1379" s="23" t="s">
        <v>1252</v>
      </c>
      <c r="E1379" s="23" t="s">
        <v>1604</v>
      </c>
      <c r="F1379" s="24">
        <v>1</v>
      </c>
      <c r="G1379" s="24">
        <v>0</v>
      </c>
      <c r="H1379" s="24">
        <f>ROUND(F1379*AD1379,2)</f>
        <v>0</v>
      </c>
      <c r="I1379" s="24">
        <f>J1379-H1379</f>
        <v>0</v>
      </c>
      <c r="J1379" s="24">
        <f>ROUND(F1379*G1379,2)</f>
        <v>0</v>
      </c>
      <c r="K1379" s="24">
        <v>1.2999999999999999E-4</v>
      </c>
      <c r="L1379" s="24">
        <f>F1379*K1379</f>
        <v>1.2999999999999999E-4</v>
      </c>
      <c r="M1379" s="25" t="s">
        <v>7</v>
      </c>
      <c r="N1379" s="24">
        <f>IF(M1379="5",I1379,0)</f>
        <v>0</v>
      </c>
      <c r="Y1379" s="24">
        <f>IF(AC1379=0,J1379,0)</f>
        <v>0</v>
      </c>
      <c r="Z1379" s="24">
        <f>IF(AC1379=15,J1379,0)</f>
        <v>0</v>
      </c>
      <c r="AA1379" s="24">
        <f>IF(AC1379=21,J1379,0)</f>
        <v>0</v>
      </c>
      <c r="AC1379" s="26">
        <v>21</v>
      </c>
      <c r="AD1379" s="26">
        <f>G1379*0.234411764705882</f>
        <v>0</v>
      </c>
      <c r="AE1379" s="26">
        <f>G1379*(1-0.234411764705882)</f>
        <v>0</v>
      </c>
      <c r="AL1379" s="26">
        <f>F1379*AD1379</f>
        <v>0</v>
      </c>
      <c r="AM1379" s="26">
        <f>F1379*AE1379</f>
        <v>0</v>
      </c>
      <c r="AN1379" s="27" t="s">
        <v>1643</v>
      </c>
      <c r="AO1379" s="27" t="s">
        <v>1656</v>
      </c>
      <c r="AP1379" s="15" t="s">
        <v>1669</v>
      </c>
    </row>
    <row r="1380" spans="1:42" x14ac:dyDescent="0.2">
      <c r="D1380" s="28" t="s">
        <v>1243</v>
      </c>
      <c r="F1380" s="29">
        <v>1</v>
      </c>
    </row>
    <row r="1381" spans="1:42" x14ac:dyDescent="0.2">
      <c r="A1381" s="23" t="s">
        <v>696</v>
      </c>
      <c r="B1381" s="23" t="s">
        <v>1113</v>
      </c>
      <c r="C1381" s="23" t="s">
        <v>1151</v>
      </c>
      <c r="D1381" s="40" t="s">
        <v>1698</v>
      </c>
      <c r="E1381" s="23" t="s">
        <v>1604</v>
      </c>
      <c r="F1381" s="24">
        <v>1</v>
      </c>
      <c r="G1381" s="24">
        <v>0</v>
      </c>
      <c r="H1381" s="24">
        <f>ROUND(F1381*AD1381,2)</f>
        <v>0</v>
      </c>
      <c r="I1381" s="24">
        <f>J1381-H1381</f>
        <v>0</v>
      </c>
      <c r="J1381" s="24">
        <f>ROUND(F1381*G1381,2)</f>
        <v>0</v>
      </c>
      <c r="K1381" s="24">
        <v>6.9999999999999999E-4</v>
      </c>
      <c r="L1381" s="24">
        <f>F1381*K1381</f>
        <v>6.9999999999999999E-4</v>
      </c>
      <c r="M1381" s="25" t="s">
        <v>7</v>
      </c>
      <c r="N1381" s="24">
        <f>IF(M1381="5",I1381,0)</f>
        <v>0</v>
      </c>
      <c r="Y1381" s="24">
        <f>IF(AC1381=0,J1381,0)</f>
        <v>0</v>
      </c>
      <c r="Z1381" s="24">
        <f>IF(AC1381=15,J1381,0)</f>
        <v>0</v>
      </c>
      <c r="AA1381" s="24">
        <f>IF(AC1381=21,J1381,0)</f>
        <v>0</v>
      </c>
      <c r="AC1381" s="26">
        <v>21</v>
      </c>
      <c r="AD1381" s="26">
        <f>G1381*1</f>
        <v>0</v>
      </c>
      <c r="AE1381" s="26">
        <f>G1381*(1-1)</f>
        <v>0</v>
      </c>
      <c r="AL1381" s="26">
        <f>F1381*AD1381</f>
        <v>0</v>
      </c>
      <c r="AM1381" s="26">
        <f>F1381*AE1381</f>
        <v>0</v>
      </c>
      <c r="AN1381" s="27" t="s">
        <v>1643</v>
      </c>
      <c r="AO1381" s="27" t="s">
        <v>1656</v>
      </c>
      <c r="AP1381" s="15" t="s">
        <v>1669</v>
      </c>
    </row>
    <row r="1382" spans="1:42" x14ac:dyDescent="0.2">
      <c r="D1382" s="28" t="s">
        <v>1243</v>
      </c>
      <c r="F1382" s="29">
        <v>1</v>
      </c>
    </row>
    <row r="1383" spans="1:42" x14ac:dyDescent="0.2">
      <c r="A1383" s="23" t="s">
        <v>697</v>
      </c>
      <c r="B1383" s="23" t="s">
        <v>1113</v>
      </c>
      <c r="C1383" s="23" t="s">
        <v>1152</v>
      </c>
      <c r="D1383" s="23" t="s">
        <v>1253</v>
      </c>
      <c r="E1383" s="23" t="s">
        <v>1602</v>
      </c>
      <c r="F1383" s="24">
        <v>0.05</v>
      </c>
      <c r="G1383" s="24">
        <v>0</v>
      </c>
      <c r="H1383" s="24">
        <f>ROUND(F1383*AD1383,2)</f>
        <v>0</v>
      </c>
      <c r="I1383" s="24">
        <f>J1383-H1383</f>
        <v>0</v>
      </c>
      <c r="J1383" s="24">
        <f>ROUND(F1383*G1383,2)</f>
        <v>0</v>
      </c>
      <c r="K1383" s="24">
        <v>0</v>
      </c>
      <c r="L1383" s="24">
        <f>F1383*K1383</f>
        <v>0</v>
      </c>
      <c r="M1383" s="25" t="s">
        <v>10</v>
      </c>
      <c r="N1383" s="24">
        <f>IF(M1383="5",I1383,0)</f>
        <v>0</v>
      </c>
      <c r="Y1383" s="24">
        <f>IF(AC1383=0,J1383,0)</f>
        <v>0</v>
      </c>
      <c r="Z1383" s="24">
        <f>IF(AC1383=15,J1383,0)</f>
        <v>0</v>
      </c>
      <c r="AA1383" s="24">
        <f>IF(AC1383=21,J1383,0)</f>
        <v>0</v>
      </c>
      <c r="AC1383" s="26">
        <v>21</v>
      </c>
      <c r="AD1383" s="26">
        <f>G1383*0</f>
        <v>0</v>
      </c>
      <c r="AE1383" s="26">
        <f>G1383*(1-0)</f>
        <v>0</v>
      </c>
      <c r="AL1383" s="26">
        <f>F1383*AD1383</f>
        <v>0</v>
      </c>
      <c r="AM1383" s="26">
        <f>F1383*AE1383</f>
        <v>0</v>
      </c>
      <c r="AN1383" s="27" t="s">
        <v>1643</v>
      </c>
      <c r="AO1383" s="27" t="s">
        <v>1656</v>
      </c>
      <c r="AP1383" s="15" t="s">
        <v>1669</v>
      </c>
    </row>
    <row r="1384" spans="1:42" x14ac:dyDescent="0.2">
      <c r="D1384" s="28" t="s">
        <v>1522</v>
      </c>
      <c r="F1384" s="29">
        <v>0.05</v>
      </c>
    </row>
    <row r="1385" spans="1:42" x14ac:dyDescent="0.2">
      <c r="A1385" s="20"/>
      <c r="B1385" s="21" t="s">
        <v>1113</v>
      </c>
      <c r="C1385" s="21" t="s">
        <v>755</v>
      </c>
      <c r="D1385" s="42" t="s">
        <v>1255</v>
      </c>
      <c r="E1385" s="43"/>
      <c r="F1385" s="43"/>
      <c r="G1385" s="43"/>
      <c r="H1385" s="22">
        <f>SUM(H1386:H1392)</f>
        <v>0</v>
      </c>
      <c r="I1385" s="22">
        <f>SUM(I1386:I1392)</f>
        <v>0</v>
      </c>
      <c r="J1385" s="22">
        <f>H1385+I1385</f>
        <v>0</v>
      </c>
      <c r="K1385" s="15"/>
      <c r="L1385" s="22">
        <f>SUM(L1386:L1392)</f>
        <v>8.7567599999999995E-2</v>
      </c>
      <c r="O1385" s="22">
        <f>IF(P1385="PR",J1385,SUM(N1386:N1392))</f>
        <v>0</v>
      </c>
      <c r="P1385" s="15" t="s">
        <v>1627</v>
      </c>
      <c r="Q1385" s="22">
        <f>IF(P1385="HS",H1385,0)</f>
        <v>0</v>
      </c>
      <c r="R1385" s="22">
        <f>IF(P1385="HS",I1385-O1385,0)</f>
        <v>0</v>
      </c>
      <c r="S1385" s="22">
        <f>IF(P1385="PS",H1385,0)</f>
        <v>0</v>
      </c>
      <c r="T1385" s="22">
        <f>IF(P1385="PS",I1385-O1385,0)</f>
        <v>0</v>
      </c>
      <c r="U1385" s="22">
        <f>IF(P1385="MP",H1385,0)</f>
        <v>0</v>
      </c>
      <c r="V1385" s="22">
        <f>IF(P1385="MP",I1385-O1385,0)</f>
        <v>0</v>
      </c>
      <c r="W1385" s="22">
        <f>IF(P1385="OM",H1385,0)</f>
        <v>0</v>
      </c>
      <c r="X1385" s="15" t="s">
        <v>1113</v>
      </c>
      <c r="AH1385" s="22">
        <f>SUM(Y1386:Y1392)</f>
        <v>0</v>
      </c>
      <c r="AI1385" s="22">
        <f>SUM(Z1386:Z1392)</f>
        <v>0</v>
      </c>
      <c r="AJ1385" s="22">
        <f>SUM(AA1386:AA1392)</f>
        <v>0</v>
      </c>
    </row>
    <row r="1386" spans="1:42" x14ac:dyDescent="0.2">
      <c r="A1386" s="23" t="s">
        <v>698</v>
      </c>
      <c r="B1386" s="23" t="s">
        <v>1113</v>
      </c>
      <c r="C1386" s="23" t="s">
        <v>1202</v>
      </c>
      <c r="D1386" s="40" t="s">
        <v>1699</v>
      </c>
      <c r="E1386" s="23" t="s">
        <v>1600</v>
      </c>
      <c r="F1386" s="24">
        <v>4.1399999999999997</v>
      </c>
      <c r="G1386" s="24">
        <v>0</v>
      </c>
      <c r="H1386" s="24">
        <f>ROUND(F1386*AD1386,2)</f>
        <v>0</v>
      </c>
      <c r="I1386" s="24">
        <f>J1386-H1386</f>
        <v>0</v>
      </c>
      <c r="J1386" s="24">
        <f>ROUND(F1386*G1386,2)</f>
        <v>0</v>
      </c>
      <c r="K1386" s="24">
        <v>3.5400000000000002E-3</v>
      </c>
      <c r="L1386" s="24">
        <f>F1386*K1386</f>
        <v>1.46556E-2</v>
      </c>
      <c r="M1386" s="25" t="s">
        <v>7</v>
      </c>
      <c r="N1386" s="24">
        <f>IF(M1386="5",I1386,0)</f>
        <v>0</v>
      </c>
      <c r="Y1386" s="24">
        <f>IF(AC1386=0,J1386,0)</f>
        <v>0</v>
      </c>
      <c r="Z1386" s="24">
        <f>IF(AC1386=15,J1386,0)</f>
        <v>0</v>
      </c>
      <c r="AA1386" s="24">
        <f>IF(AC1386=21,J1386,0)</f>
        <v>0</v>
      </c>
      <c r="AC1386" s="26">
        <v>21</v>
      </c>
      <c r="AD1386" s="26">
        <f>G1386*0.372054263565891</f>
        <v>0</v>
      </c>
      <c r="AE1386" s="26">
        <f>G1386*(1-0.372054263565891)</f>
        <v>0</v>
      </c>
      <c r="AL1386" s="26">
        <f>F1386*AD1386</f>
        <v>0</v>
      </c>
      <c r="AM1386" s="26">
        <f>F1386*AE1386</f>
        <v>0</v>
      </c>
      <c r="AN1386" s="27" t="s">
        <v>1644</v>
      </c>
      <c r="AO1386" s="27" t="s">
        <v>1657</v>
      </c>
      <c r="AP1386" s="15" t="s">
        <v>1669</v>
      </c>
    </row>
    <row r="1387" spans="1:42" x14ac:dyDescent="0.2">
      <c r="D1387" s="28" t="s">
        <v>1523</v>
      </c>
      <c r="F1387" s="29">
        <v>4.1399999999999997</v>
      </c>
    </row>
    <row r="1388" spans="1:42" x14ac:dyDescent="0.2">
      <c r="A1388" s="23" t="s">
        <v>699</v>
      </c>
      <c r="B1388" s="23" t="s">
        <v>1113</v>
      </c>
      <c r="C1388" s="23" t="s">
        <v>1154</v>
      </c>
      <c r="D1388" s="23" t="s">
        <v>1256</v>
      </c>
      <c r="E1388" s="23" t="s">
        <v>1600</v>
      </c>
      <c r="F1388" s="24">
        <v>4.1399999999999997</v>
      </c>
      <c r="G1388" s="24">
        <v>0</v>
      </c>
      <c r="H1388" s="24">
        <f>ROUND(F1388*AD1388,2)</f>
        <v>0</v>
      </c>
      <c r="I1388" s="24">
        <f>J1388-H1388</f>
        <v>0</v>
      </c>
      <c r="J1388" s="24">
        <f>ROUND(F1388*G1388,2)</f>
        <v>0</v>
      </c>
      <c r="K1388" s="24">
        <v>8.0000000000000004E-4</v>
      </c>
      <c r="L1388" s="24">
        <f>F1388*K1388</f>
        <v>3.3119999999999998E-3</v>
      </c>
      <c r="M1388" s="25" t="s">
        <v>7</v>
      </c>
      <c r="N1388" s="24">
        <f>IF(M1388="5",I1388,0)</f>
        <v>0</v>
      </c>
      <c r="Y1388" s="24">
        <f>IF(AC1388=0,J1388,0)</f>
        <v>0</v>
      </c>
      <c r="Z1388" s="24">
        <f>IF(AC1388=15,J1388,0)</f>
        <v>0</v>
      </c>
      <c r="AA1388" s="24">
        <f>IF(AC1388=21,J1388,0)</f>
        <v>0</v>
      </c>
      <c r="AC1388" s="26">
        <v>21</v>
      </c>
      <c r="AD1388" s="26">
        <f>G1388*1</f>
        <v>0</v>
      </c>
      <c r="AE1388" s="26">
        <f>G1388*(1-1)</f>
        <v>0</v>
      </c>
      <c r="AL1388" s="26">
        <f>F1388*AD1388</f>
        <v>0</v>
      </c>
      <c r="AM1388" s="26">
        <f>F1388*AE1388</f>
        <v>0</v>
      </c>
      <c r="AN1388" s="27" t="s">
        <v>1644</v>
      </c>
      <c r="AO1388" s="27" t="s">
        <v>1657</v>
      </c>
      <c r="AP1388" s="15" t="s">
        <v>1669</v>
      </c>
    </row>
    <row r="1389" spans="1:42" x14ac:dyDescent="0.2">
      <c r="D1389" s="28" t="s">
        <v>1514</v>
      </c>
      <c r="F1389" s="29">
        <v>4.1399999999999997</v>
      </c>
    </row>
    <row r="1390" spans="1:42" x14ac:dyDescent="0.2">
      <c r="A1390" s="30" t="s">
        <v>700</v>
      </c>
      <c r="B1390" s="30" t="s">
        <v>1113</v>
      </c>
      <c r="C1390" s="30" t="s">
        <v>1155</v>
      </c>
      <c r="D1390" s="39" t="s">
        <v>1700</v>
      </c>
      <c r="E1390" s="30" t="s">
        <v>1600</v>
      </c>
      <c r="F1390" s="31">
        <v>4.3499999999999996</v>
      </c>
      <c r="G1390" s="31">
        <v>0</v>
      </c>
      <c r="H1390" s="31">
        <f>ROUND(F1390*AD1390,2)</f>
        <v>0</v>
      </c>
      <c r="I1390" s="31">
        <f>J1390-H1390</f>
        <v>0</v>
      </c>
      <c r="J1390" s="31">
        <f>ROUND(F1390*G1390,2)</f>
        <v>0</v>
      </c>
      <c r="K1390" s="31">
        <v>1.6E-2</v>
      </c>
      <c r="L1390" s="31">
        <f>F1390*K1390</f>
        <v>6.9599999999999995E-2</v>
      </c>
      <c r="M1390" s="32" t="s">
        <v>1623</v>
      </c>
      <c r="N1390" s="31">
        <f>IF(M1390="5",I1390,0)</f>
        <v>0</v>
      </c>
      <c r="Y1390" s="31">
        <f>IF(AC1390=0,J1390,0)</f>
        <v>0</v>
      </c>
      <c r="Z1390" s="31">
        <f>IF(AC1390=15,J1390,0)</f>
        <v>0</v>
      </c>
      <c r="AA1390" s="31">
        <f>IF(AC1390=21,J1390,0)</f>
        <v>0</v>
      </c>
      <c r="AC1390" s="26">
        <v>21</v>
      </c>
      <c r="AD1390" s="26">
        <f>G1390*1</f>
        <v>0</v>
      </c>
      <c r="AE1390" s="26">
        <f>G1390*(1-1)</f>
        <v>0</v>
      </c>
      <c r="AL1390" s="26">
        <f>F1390*AD1390</f>
        <v>0</v>
      </c>
      <c r="AM1390" s="26">
        <f>F1390*AE1390</f>
        <v>0</v>
      </c>
      <c r="AN1390" s="27" t="s">
        <v>1644</v>
      </c>
      <c r="AO1390" s="27" t="s">
        <v>1657</v>
      </c>
      <c r="AP1390" s="15" t="s">
        <v>1669</v>
      </c>
    </row>
    <row r="1391" spans="1:42" x14ac:dyDescent="0.2">
      <c r="D1391" s="28" t="s">
        <v>1524</v>
      </c>
      <c r="F1391" s="29">
        <v>4.3499999999999996</v>
      </c>
    </row>
    <row r="1392" spans="1:42" x14ac:dyDescent="0.2">
      <c r="A1392" s="23" t="s">
        <v>701</v>
      </c>
      <c r="B1392" s="23" t="s">
        <v>1113</v>
      </c>
      <c r="C1392" s="23" t="s">
        <v>1156</v>
      </c>
      <c r="D1392" s="23" t="s">
        <v>1258</v>
      </c>
      <c r="E1392" s="23" t="s">
        <v>1602</v>
      </c>
      <c r="F1392" s="24">
        <v>0.09</v>
      </c>
      <c r="G1392" s="24">
        <v>0</v>
      </c>
      <c r="H1392" s="24">
        <f>ROUND(F1392*AD1392,2)</f>
        <v>0</v>
      </c>
      <c r="I1392" s="24">
        <f>J1392-H1392</f>
        <v>0</v>
      </c>
      <c r="J1392" s="24">
        <f>ROUND(F1392*G1392,2)</f>
        <v>0</v>
      </c>
      <c r="K1392" s="24">
        <v>0</v>
      </c>
      <c r="L1392" s="24">
        <f>F1392*K1392</f>
        <v>0</v>
      </c>
      <c r="M1392" s="25" t="s">
        <v>10</v>
      </c>
      <c r="N1392" s="24">
        <f>IF(M1392="5",I1392,0)</f>
        <v>0</v>
      </c>
      <c r="Y1392" s="24">
        <f>IF(AC1392=0,J1392,0)</f>
        <v>0</v>
      </c>
      <c r="Z1392" s="24">
        <f>IF(AC1392=15,J1392,0)</f>
        <v>0</v>
      </c>
      <c r="AA1392" s="24">
        <f>IF(AC1392=21,J1392,0)</f>
        <v>0</v>
      </c>
      <c r="AC1392" s="26">
        <v>21</v>
      </c>
      <c r="AD1392" s="26">
        <f>G1392*0</f>
        <v>0</v>
      </c>
      <c r="AE1392" s="26">
        <f>G1392*(1-0)</f>
        <v>0</v>
      </c>
      <c r="AL1392" s="26">
        <f>F1392*AD1392</f>
        <v>0</v>
      </c>
      <c r="AM1392" s="26">
        <f>F1392*AE1392</f>
        <v>0</v>
      </c>
      <c r="AN1392" s="27" t="s">
        <v>1644</v>
      </c>
      <c r="AO1392" s="27" t="s">
        <v>1657</v>
      </c>
      <c r="AP1392" s="15" t="s">
        <v>1669</v>
      </c>
    </row>
    <row r="1393" spans="1:42" x14ac:dyDescent="0.2">
      <c r="D1393" s="28" t="s">
        <v>1525</v>
      </c>
      <c r="F1393" s="29">
        <v>0.09</v>
      </c>
    </row>
    <row r="1394" spans="1:42" x14ac:dyDescent="0.2">
      <c r="A1394" s="20"/>
      <c r="B1394" s="21" t="s">
        <v>1113</v>
      </c>
      <c r="C1394" s="21" t="s">
        <v>764</v>
      </c>
      <c r="D1394" s="42" t="s">
        <v>1260</v>
      </c>
      <c r="E1394" s="43"/>
      <c r="F1394" s="43"/>
      <c r="G1394" s="43"/>
      <c r="H1394" s="22">
        <f>SUM(H1395:H1416)</f>
        <v>0</v>
      </c>
      <c r="I1394" s="22">
        <f>SUM(I1395:I1416)</f>
        <v>0</v>
      </c>
      <c r="J1394" s="22">
        <f>H1394+I1394</f>
        <v>0</v>
      </c>
      <c r="K1394" s="15"/>
      <c r="L1394" s="22">
        <f>SUM(L1395:L1416)</f>
        <v>0.47056619999999999</v>
      </c>
      <c r="O1394" s="22">
        <f>IF(P1394="PR",J1394,SUM(N1395:N1416))</f>
        <v>0</v>
      </c>
      <c r="P1394" s="15" t="s">
        <v>1627</v>
      </c>
      <c r="Q1394" s="22">
        <f>IF(P1394="HS",H1394,0)</f>
        <v>0</v>
      </c>
      <c r="R1394" s="22">
        <f>IF(P1394="HS",I1394-O1394,0)</f>
        <v>0</v>
      </c>
      <c r="S1394" s="22">
        <f>IF(P1394="PS",H1394,0)</f>
        <v>0</v>
      </c>
      <c r="T1394" s="22">
        <f>IF(P1394="PS",I1394-O1394,0)</f>
        <v>0</v>
      </c>
      <c r="U1394" s="22">
        <f>IF(P1394="MP",H1394,0)</f>
        <v>0</v>
      </c>
      <c r="V1394" s="22">
        <f>IF(P1394="MP",I1394-O1394,0)</f>
        <v>0</v>
      </c>
      <c r="W1394" s="22">
        <f>IF(P1394="OM",H1394,0)</f>
        <v>0</v>
      </c>
      <c r="X1394" s="15" t="s">
        <v>1113</v>
      </c>
      <c r="AH1394" s="22">
        <f>SUM(Y1395:Y1416)</f>
        <v>0</v>
      </c>
      <c r="AI1394" s="22">
        <f>SUM(Z1395:Z1416)</f>
        <v>0</v>
      </c>
      <c r="AJ1394" s="22">
        <f>SUM(AA1395:AA1416)</f>
        <v>0</v>
      </c>
    </row>
    <row r="1395" spans="1:42" x14ac:dyDescent="0.2">
      <c r="A1395" s="23" t="s">
        <v>702</v>
      </c>
      <c r="B1395" s="23" t="s">
        <v>1113</v>
      </c>
      <c r="C1395" s="23" t="s">
        <v>1157</v>
      </c>
      <c r="D1395" s="23" t="s">
        <v>1261</v>
      </c>
      <c r="E1395" s="23" t="s">
        <v>1600</v>
      </c>
      <c r="F1395" s="24">
        <v>22.46</v>
      </c>
      <c r="G1395" s="24">
        <v>0</v>
      </c>
      <c r="H1395" s="24">
        <f>ROUND(F1395*AD1395,2)</f>
        <v>0</v>
      </c>
      <c r="I1395" s="24">
        <f>J1395-H1395</f>
        <v>0</v>
      </c>
      <c r="J1395" s="24">
        <f>ROUND(F1395*G1395,2)</f>
        <v>0</v>
      </c>
      <c r="K1395" s="24">
        <v>0</v>
      </c>
      <c r="L1395" s="24">
        <f>F1395*K1395</f>
        <v>0</v>
      </c>
      <c r="M1395" s="25" t="s">
        <v>7</v>
      </c>
      <c r="N1395" s="24">
        <f>IF(M1395="5",I1395,0)</f>
        <v>0</v>
      </c>
      <c r="Y1395" s="24">
        <f>IF(AC1395=0,J1395,0)</f>
        <v>0</v>
      </c>
      <c r="Z1395" s="24">
        <f>IF(AC1395=15,J1395,0)</f>
        <v>0</v>
      </c>
      <c r="AA1395" s="24">
        <f>IF(AC1395=21,J1395,0)</f>
        <v>0</v>
      </c>
      <c r="AC1395" s="26">
        <v>21</v>
      </c>
      <c r="AD1395" s="26">
        <f>G1395*0.334494773519164</f>
        <v>0</v>
      </c>
      <c r="AE1395" s="26">
        <f>G1395*(1-0.334494773519164)</f>
        <v>0</v>
      </c>
      <c r="AL1395" s="26">
        <f>F1395*AD1395</f>
        <v>0</v>
      </c>
      <c r="AM1395" s="26">
        <f>F1395*AE1395</f>
        <v>0</v>
      </c>
      <c r="AN1395" s="27" t="s">
        <v>1645</v>
      </c>
      <c r="AO1395" s="27" t="s">
        <v>1658</v>
      </c>
      <c r="AP1395" s="15" t="s">
        <v>1669</v>
      </c>
    </row>
    <row r="1396" spans="1:42" x14ac:dyDescent="0.2">
      <c r="D1396" s="28" t="s">
        <v>1526</v>
      </c>
      <c r="F1396" s="29">
        <v>11.12</v>
      </c>
    </row>
    <row r="1397" spans="1:42" x14ac:dyDescent="0.2">
      <c r="D1397" s="28" t="s">
        <v>1527</v>
      </c>
      <c r="F1397" s="29">
        <v>11.34</v>
      </c>
    </row>
    <row r="1398" spans="1:42" x14ac:dyDescent="0.2">
      <c r="A1398" s="23" t="s">
        <v>703</v>
      </c>
      <c r="B1398" s="23" t="s">
        <v>1113</v>
      </c>
      <c r="C1398" s="23" t="s">
        <v>1158</v>
      </c>
      <c r="D1398" s="40" t="s">
        <v>1707</v>
      </c>
      <c r="E1398" s="23" t="s">
        <v>1600</v>
      </c>
      <c r="F1398" s="24">
        <v>22.46</v>
      </c>
      <c r="G1398" s="24">
        <v>0</v>
      </c>
      <c r="H1398" s="24">
        <f>ROUND(F1398*AD1398,2)</f>
        <v>0</v>
      </c>
      <c r="I1398" s="24">
        <f>J1398-H1398</f>
        <v>0</v>
      </c>
      <c r="J1398" s="24">
        <f>ROUND(F1398*G1398,2)</f>
        <v>0</v>
      </c>
      <c r="K1398" s="24">
        <v>1.1E-4</v>
      </c>
      <c r="L1398" s="24">
        <f>F1398*K1398</f>
        <v>2.4706000000000003E-3</v>
      </c>
      <c r="M1398" s="25" t="s">
        <v>7</v>
      </c>
      <c r="N1398" s="24">
        <f>IF(M1398="5",I1398,0)</f>
        <v>0</v>
      </c>
      <c r="Y1398" s="24">
        <f>IF(AC1398=0,J1398,0)</f>
        <v>0</v>
      </c>
      <c r="Z1398" s="24">
        <f>IF(AC1398=15,J1398,0)</f>
        <v>0</v>
      </c>
      <c r="AA1398" s="24">
        <f>IF(AC1398=21,J1398,0)</f>
        <v>0</v>
      </c>
      <c r="AC1398" s="26">
        <v>21</v>
      </c>
      <c r="AD1398" s="26">
        <f>G1398*0.75</f>
        <v>0</v>
      </c>
      <c r="AE1398" s="26">
        <f>G1398*(1-0.75)</f>
        <v>0</v>
      </c>
      <c r="AL1398" s="26">
        <f>F1398*AD1398</f>
        <v>0</v>
      </c>
      <c r="AM1398" s="26">
        <f>F1398*AE1398</f>
        <v>0</v>
      </c>
      <c r="AN1398" s="27" t="s">
        <v>1645</v>
      </c>
      <c r="AO1398" s="27" t="s">
        <v>1658</v>
      </c>
      <c r="AP1398" s="15" t="s">
        <v>1669</v>
      </c>
    </row>
    <row r="1399" spans="1:42" x14ac:dyDescent="0.2">
      <c r="D1399" s="28" t="s">
        <v>1528</v>
      </c>
      <c r="F1399" s="29">
        <v>22.46</v>
      </c>
    </row>
    <row r="1400" spans="1:42" x14ac:dyDescent="0.2">
      <c r="A1400" s="23" t="s">
        <v>704</v>
      </c>
      <c r="B1400" s="23" t="s">
        <v>1113</v>
      </c>
      <c r="C1400" s="23" t="s">
        <v>1159</v>
      </c>
      <c r="D1400" s="40" t="s">
        <v>1702</v>
      </c>
      <c r="E1400" s="23" t="s">
        <v>1600</v>
      </c>
      <c r="F1400" s="24">
        <v>22.46</v>
      </c>
      <c r="G1400" s="24">
        <v>0</v>
      </c>
      <c r="H1400" s="24">
        <f>ROUND(F1400*AD1400,2)</f>
        <v>0</v>
      </c>
      <c r="I1400" s="24">
        <f>J1400-H1400</f>
        <v>0</v>
      </c>
      <c r="J1400" s="24">
        <f>ROUND(F1400*G1400,2)</f>
        <v>0</v>
      </c>
      <c r="K1400" s="24">
        <v>3.5000000000000001E-3</v>
      </c>
      <c r="L1400" s="24">
        <f>F1400*K1400</f>
        <v>7.8609999999999999E-2</v>
      </c>
      <c r="M1400" s="25" t="s">
        <v>7</v>
      </c>
      <c r="N1400" s="24">
        <f>IF(M1400="5",I1400,0)</f>
        <v>0</v>
      </c>
      <c r="Y1400" s="24">
        <f>IF(AC1400=0,J1400,0)</f>
        <v>0</v>
      </c>
      <c r="Z1400" s="24">
        <f>IF(AC1400=15,J1400,0)</f>
        <v>0</v>
      </c>
      <c r="AA1400" s="24">
        <f>IF(AC1400=21,J1400,0)</f>
        <v>0</v>
      </c>
      <c r="AC1400" s="26">
        <v>21</v>
      </c>
      <c r="AD1400" s="26">
        <f>G1400*0.315275310834813</f>
        <v>0</v>
      </c>
      <c r="AE1400" s="26">
        <f>G1400*(1-0.315275310834813)</f>
        <v>0</v>
      </c>
      <c r="AL1400" s="26">
        <f>F1400*AD1400</f>
        <v>0</v>
      </c>
      <c r="AM1400" s="26">
        <f>F1400*AE1400</f>
        <v>0</v>
      </c>
      <c r="AN1400" s="27" t="s">
        <v>1645</v>
      </c>
      <c r="AO1400" s="27" t="s">
        <v>1658</v>
      </c>
      <c r="AP1400" s="15" t="s">
        <v>1669</v>
      </c>
    </row>
    <row r="1401" spans="1:42" x14ac:dyDescent="0.2">
      <c r="D1401" s="28" t="s">
        <v>1528</v>
      </c>
      <c r="F1401" s="29">
        <v>22.46</v>
      </c>
    </row>
    <row r="1402" spans="1:42" x14ac:dyDescent="0.2">
      <c r="A1402" s="30" t="s">
        <v>705</v>
      </c>
      <c r="B1402" s="30" t="s">
        <v>1113</v>
      </c>
      <c r="C1402" s="30" t="s">
        <v>1160</v>
      </c>
      <c r="D1402" s="39" t="s">
        <v>1703</v>
      </c>
      <c r="E1402" s="30" t="s">
        <v>1600</v>
      </c>
      <c r="F1402" s="31">
        <v>23.58</v>
      </c>
      <c r="G1402" s="31">
        <v>0</v>
      </c>
      <c r="H1402" s="31">
        <f>ROUND(F1402*AD1402,2)</f>
        <v>0</v>
      </c>
      <c r="I1402" s="31">
        <f>J1402-H1402</f>
        <v>0</v>
      </c>
      <c r="J1402" s="31">
        <f>ROUND(F1402*G1402,2)</f>
        <v>0</v>
      </c>
      <c r="K1402" s="31">
        <v>1.6E-2</v>
      </c>
      <c r="L1402" s="31">
        <f>F1402*K1402</f>
        <v>0.37728</v>
      </c>
      <c r="M1402" s="32" t="s">
        <v>1623</v>
      </c>
      <c r="N1402" s="31">
        <f>IF(M1402="5",I1402,0)</f>
        <v>0</v>
      </c>
      <c r="Y1402" s="31">
        <f>IF(AC1402=0,J1402,0)</f>
        <v>0</v>
      </c>
      <c r="Z1402" s="31">
        <f>IF(AC1402=15,J1402,0)</f>
        <v>0</v>
      </c>
      <c r="AA1402" s="31">
        <f>IF(AC1402=21,J1402,0)</f>
        <v>0</v>
      </c>
      <c r="AC1402" s="26">
        <v>21</v>
      </c>
      <c r="AD1402" s="26">
        <f>G1402*1</f>
        <v>0</v>
      </c>
      <c r="AE1402" s="26">
        <f>G1402*(1-1)</f>
        <v>0</v>
      </c>
      <c r="AL1402" s="26">
        <f>F1402*AD1402</f>
        <v>0</v>
      </c>
      <c r="AM1402" s="26">
        <f>F1402*AE1402</f>
        <v>0</v>
      </c>
      <c r="AN1402" s="27" t="s">
        <v>1645</v>
      </c>
      <c r="AO1402" s="27" t="s">
        <v>1658</v>
      </c>
      <c r="AP1402" s="15" t="s">
        <v>1669</v>
      </c>
    </row>
    <row r="1403" spans="1:42" x14ac:dyDescent="0.2">
      <c r="D1403" s="28" t="s">
        <v>1529</v>
      </c>
      <c r="F1403" s="29">
        <v>23.58</v>
      </c>
    </row>
    <row r="1404" spans="1:42" x14ac:dyDescent="0.2">
      <c r="A1404" s="23" t="s">
        <v>706</v>
      </c>
      <c r="B1404" s="23" t="s">
        <v>1113</v>
      </c>
      <c r="C1404" s="23" t="s">
        <v>1161</v>
      </c>
      <c r="D1404" s="23" t="s">
        <v>1266</v>
      </c>
      <c r="E1404" s="23" t="s">
        <v>1600</v>
      </c>
      <c r="F1404" s="24">
        <v>22.46</v>
      </c>
      <c r="G1404" s="24">
        <v>0</v>
      </c>
      <c r="H1404" s="24">
        <f>ROUND(F1404*AD1404,2)</f>
        <v>0</v>
      </c>
      <c r="I1404" s="24">
        <f>J1404-H1404</f>
        <v>0</v>
      </c>
      <c r="J1404" s="24">
        <f>ROUND(F1404*G1404,2)</f>
        <v>0</v>
      </c>
      <c r="K1404" s="24">
        <v>1.1E-4</v>
      </c>
      <c r="L1404" s="24">
        <f>F1404*K1404</f>
        <v>2.4706000000000003E-3</v>
      </c>
      <c r="M1404" s="25" t="s">
        <v>7</v>
      </c>
      <c r="N1404" s="24">
        <f>IF(M1404="5",I1404,0)</f>
        <v>0</v>
      </c>
      <c r="Y1404" s="24">
        <f>IF(AC1404=0,J1404,0)</f>
        <v>0</v>
      </c>
      <c r="Z1404" s="24">
        <f>IF(AC1404=15,J1404,0)</f>
        <v>0</v>
      </c>
      <c r="AA1404" s="24">
        <f>IF(AC1404=21,J1404,0)</f>
        <v>0</v>
      </c>
      <c r="AC1404" s="26">
        <v>21</v>
      </c>
      <c r="AD1404" s="26">
        <f>G1404*1</f>
        <v>0</v>
      </c>
      <c r="AE1404" s="26">
        <f>G1404*(1-1)</f>
        <v>0</v>
      </c>
      <c r="AL1404" s="26">
        <f>F1404*AD1404</f>
        <v>0</v>
      </c>
      <c r="AM1404" s="26">
        <f>F1404*AE1404</f>
        <v>0</v>
      </c>
      <c r="AN1404" s="27" t="s">
        <v>1645</v>
      </c>
      <c r="AO1404" s="27" t="s">
        <v>1658</v>
      </c>
      <c r="AP1404" s="15" t="s">
        <v>1669</v>
      </c>
    </row>
    <row r="1405" spans="1:42" x14ac:dyDescent="0.2">
      <c r="D1405" s="28" t="s">
        <v>1528</v>
      </c>
      <c r="F1405" s="29">
        <v>22.46</v>
      </c>
    </row>
    <row r="1406" spans="1:42" x14ac:dyDescent="0.2">
      <c r="A1406" s="23" t="s">
        <v>707</v>
      </c>
      <c r="B1406" s="23" t="s">
        <v>1113</v>
      </c>
      <c r="C1406" s="23" t="s">
        <v>1162</v>
      </c>
      <c r="D1406" s="23" t="s">
        <v>1267</v>
      </c>
      <c r="E1406" s="23" t="s">
        <v>1601</v>
      </c>
      <c r="F1406" s="24">
        <v>30.9</v>
      </c>
      <c r="G1406" s="24">
        <v>0</v>
      </c>
      <c r="H1406" s="24">
        <f>ROUND(F1406*AD1406,2)</f>
        <v>0</v>
      </c>
      <c r="I1406" s="24">
        <f>J1406-H1406</f>
        <v>0</v>
      </c>
      <c r="J1406" s="24">
        <f>ROUND(F1406*G1406,2)</f>
        <v>0</v>
      </c>
      <c r="K1406" s="24">
        <v>0</v>
      </c>
      <c r="L1406" s="24">
        <f>F1406*K1406</f>
        <v>0</v>
      </c>
      <c r="M1406" s="25" t="s">
        <v>7</v>
      </c>
      <c r="N1406" s="24">
        <f>IF(M1406="5",I1406,0)</f>
        <v>0</v>
      </c>
      <c r="Y1406" s="24">
        <f>IF(AC1406=0,J1406,0)</f>
        <v>0</v>
      </c>
      <c r="Z1406" s="24">
        <f>IF(AC1406=15,J1406,0)</f>
        <v>0</v>
      </c>
      <c r="AA1406" s="24">
        <f>IF(AC1406=21,J1406,0)</f>
        <v>0</v>
      </c>
      <c r="AC1406" s="26">
        <v>21</v>
      </c>
      <c r="AD1406" s="26">
        <f>G1406*0</f>
        <v>0</v>
      </c>
      <c r="AE1406" s="26">
        <f>G1406*(1-0)</f>
        <v>0</v>
      </c>
      <c r="AL1406" s="26">
        <f>F1406*AD1406</f>
        <v>0</v>
      </c>
      <c r="AM1406" s="26">
        <f>F1406*AE1406</f>
        <v>0</v>
      </c>
      <c r="AN1406" s="27" t="s">
        <v>1645</v>
      </c>
      <c r="AO1406" s="27" t="s">
        <v>1658</v>
      </c>
      <c r="AP1406" s="15" t="s">
        <v>1669</v>
      </c>
    </row>
    <row r="1407" spans="1:42" x14ac:dyDescent="0.2">
      <c r="D1407" s="28" t="s">
        <v>1530</v>
      </c>
      <c r="F1407" s="29">
        <v>18.899999999999999</v>
      </c>
    </row>
    <row r="1408" spans="1:42" x14ac:dyDescent="0.2">
      <c r="D1408" s="28" t="s">
        <v>1531</v>
      </c>
      <c r="F1408" s="29">
        <v>7.2</v>
      </c>
    </row>
    <row r="1409" spans="1:42" x14ac:dyDescent="0.2">
      <c r="D1409" s="28" t="s">
        <v>1353</v>
      </c>
      <c r="F1409" s="29">
        <v>4.8</v>
      </c>
    </row>
    <row r="1410" spans="1:42" x14ac:dyDescent="0.2">
      <c r="A1410" s="23" t="s">
        <v>708</v>
      </c>
      <c r="B1410" s="23" t="s">
        <v>1113</v>
      </c>
      <c r="C1410" s="23" t="s">
        <v>1163</v>
      </c>
      <c r="D1410" s="23" t="s">
        <v>1271</v>
      </c>
      <c r="E1410" s="23" t="s">
        <v>1601</v>
      </c>
      <c r="F1410" s="24">
        <v>7.56</v>
      </c>
      <c r="G1410" s="24">
        <v>0</v>
      </c>
      <c r="H1410" s="24">
        <f>ROUND(F1410*AD1410,2)</f>
        <v>0</v>
      </c>
      <c r="I1410" s="24">
        <f>J1410-H1410</f>
        <v>0</v>
      </c>
      <c r="J1410" s="24">
        <f>ROUND(F1410*G1410,2)</f>
        <v>0</v>
      </c>
      <c r="K1410" s="24">
        <v>2.9999999999999997E-4</v>
      </c>
      <c r="L1410" s="24">
        <f>F1410*K1410</f>
        <v>2.2679999999999996E-3</v>
      </c>
      <c r="M1410" s="25" t="s">
        <v>7</v>
      </c>
      <c r="N1410" s="24">
        <f>IF(M1410="5",I1410,0)</f>
        <v>0</v>
      </c>
      <c r="Y1410" s="24">
        <f>IF(AC1410=0,J1410,0)</f>
        <v>0</v>
      </c>
      <c r="Z1410" s="24">
        <f>IF(AC1410=15,J1410,0)</f>
        <v>0</v>
      </c>
      <c r="AA1410" s="24">
        <f>IF(AC1410=21,J1410,0)</f>
        <v>0</v>
      </c>
      <c r="AC1410" s="26">
        <v>21</v>
      </c>
      <c r="AD1410" s="26">
        <f>G1410*1</f>
        <v>0</v>
      </c>
      <c r="AE1410" s="26">
        <f>G1410*(1-1)</f>
        <v>0</v>
      </c>
      <c r="AL1410" s="26">
        <f>F1410*AD1410</f>
        <v>0</v>
      </c>
      <c r="AM1410" s="26">
        <f>F1410*AE1410</f>
        <v>0</v>
      </c>
      <c r="AN1410" s="27" t="s">
        <v>1645</v>
      </c>
      <c r="AO1410" s="27" t="s">
        <v>1658</v>
      </c>
      <c r="AP1410" s="15" t="s">
        <v>1669</v>
      </c>
    </row>
    <row r="1411" spans="1:42" x14ac:dyDescent="0.2">
      <c r="D1411" s="28" t="s">
        <v>1532</v>
      </c>
      <c r="F1411" s="29">
        <v>7.56</v>
      </c>
    </row>
    <row r="1412" spans="1:42" x14ac:dyDescent="0.2">
      <c r="A1412" s="23" t="s">
        <v>709</v>
      </c>
      <c r="B1412" s="23" t="s">
        <v>1113</v>
      </c>
      <c r="C1412" s="23" t="s">
        <v>1164</v>
      </c>
      <c r="D1412" s="23" t="s">
        <v>1273</v>
      </c>
      <c r="E1412" s="23" t="s">
        <v>1601</v>
      </c>
      <c r="F1412" s="24">
        <v>19.850000000000001</v>
      </c>
      <c r="G1412" s="24">
        <v>0</v>
      </c>
      <c r="H1412" s="24">
        <f>ROUND(F1412*AD1412,2)</f>
        <v>0</v>
      </c>
      <c r="I1412" s="24">
        <f>J1412-H1412</f>
        <v>0</v>
      </c>
      <c r="J1412" s="24">
        <f>ROUND(F1412*G1412,2)</f>
        <v>0</v>
      </c>
      <c r="K1412" s="24">
        <v>2.9999999999999997E-4</v>
      </c>
      <c r="L1412" s="24">
        <f>F1412*K1412</f>
        <v>5.9550000000000002E-3</v>
      </c>
      <c r="M1412" s="25" t="s">
        <v>7</v>
      </c>
      <c r="N1412" s="24">
        <f>IF(M1412="5",I1412,0)</f>
        <v>0</v>
      </c>
      <c r="Y1412" s="24">
        <f>IF(AC1412=0,J1412,0)</f>
        <v>0</v>
      </c>
      <c r="Z1412" s="24">
        <f>IF(AC1412=15,J1412,0)</f>
        <v>0</v>
      </c>
      <c r="AA1412" s="24">
        <f>IF(AC1412=21,J1412,0)</f>
        <v>0</v>
      </c>
      <c r="AC1412" s="26">
        <v>21</v>
      </c>
      <c r="AD1412" s="26">
        <f>G1412*1</f>
        <v>0</v>
      </c>
      <c r="AE1412" s="26">
        <f>G1412*(1-1)</f>
        <v>0</v>
      </c>
      <c r="AL1412" s="26">
        <f>F1412*AD1412</f>
        <v>0</v>
      </c>
      <c r="AM1412" s="26">
        <f>F1412*AE1412</f>
        <v>0</v>
      </c>
      <c r="AN1412" s="27" t="s">
        <v>1645</v>
      </c>
      <c r="AO1412" s="27" t="s">
        <v>1658</v>
      </c>
      <c r="AP1412" s="15" t="s">
        <v>1669</v>
      </c>
    </row>
    <row r="1413" spans="1:42" x14ac:dyDescent="0.2">
      <c r="D1413" s="28" t="s">
        <v>1533</v>
      </c>
      <c r="F1413" s="29">
        <v>19.850000000000001</v>
      </c>
    </row>
    <row r="1414" spans="1:42" x14ac:dyDescent="0.2">
      <c r="A1414" s="23" t="s">
        <v>710</v>
      </c>
      <c r="B1414" s="23" t="s">
        <v>1113</v>
      </c>
      <c r="C1414" s="23" t="s">
        <v>1165</v>
      </c>
      <c r="D1414" s="23" t="s">
        <v>1275</v>
      </c>
      <c r="E1414" s="23" t="s">
        <v>1601</v>
      </c>
      <c r="F1414" s="24">
        <v>5.04</v>
      </c>
      <c r="G1414" s="24">
        <v>0</v>
      </c>
      <c r="H1414" s="24">
        <f>ROUND(F1414*AD1414,2)</f>
        <v>0</v>
      </c>
      <c r="I1414" s="24">
        <f>J1414-H1414</f>
        <v>0</v>
      </c>
      <c r="J1414" s="24">
        <f>ROUND(F1414*G1414,2)</f>
        <v>0</v>
      </c>
      <c r="K1414" s="24">
        <v>2.9999999999999997E-4</v>
      </c>
      <c r="L1414" s="24">
        <f>F1414*K1414</f>
        <v>1.5119999999999999E-3</v>
      </c>
      <c r="M1414" s="25" t="s">
        <v>7</v>
      </c>
      <c r="N1414" s="24">
        <f>IF(M1414="5",I1414,0)</f>
        <v>0</v>
      </c>
      <c r="Y1414" s="24">
        <f>IF(AC1414=0,J1414,0)</f>
        <v>0</v>
      </c>
      <c r="Z1414" s="24">
        <f>IF(AC1414=15,J1414,0)</f>
        <v>0</v>
      </c>
      <c r="AA1414" s="24">
        <f>IF(AC1414=21,J1414,0)</f>
        <v>0</v>
      </c>
      <c r="AC1414" s="26">
        <v>21</v>
      </c>
      <c r="AD1414" s="26">
        <f>G1414*1</f>
        <v>0</v>
      </c>
      <c r="AE1414" s="26">
        <f>G1414*(1-1)</f>
        <v>0</v>
      </c>
      <c r="AL1414" s="26">
        <f>F1414*AD1414</f>
        <v>0</v>
      </c>
      <c r="AM1414" s="26">
        <f>F1414*AE1414</f>
        <v>0</v>
      </c>
      <c r="AN1414" s="27" t="s">
        <v>1645</v>
      </c>
      <c r="AO1414" s="27" t="s">
        <v>1658</v>
      </c>
      <c r="AP1414" s="15" t="s">
        <v>1669</v>
      </c>
    </row>
    <row r="1415" spans="1:42" x14ac:dyDescent="0.2">
      <c r="D1415" s="28" t="s">
        <v>1356</v>
      </c>
      <c r="F1415" s="29">
        <v>5.04</v>
      </c>
    </row>
    <row r="1416" spans="1:42" x14ac:dyDescent="0.2">
      <c r="A1416" s="23" t="s">
        <v>711</v>
      </c>
      <c r="B1416" s="23" t="s">
        <v>1113</v>
      </c>
      <c r="C1416" s="23" t="s">
        <v>1166</v>
      </c>
      <c r="D1416" s="23" t="s">
        <v>1277</v>
      </c>
      <c r="E1416" s="23" t="s">
        <v>1602</v>
      </c>
      <c r="F1416" s="24">
        <v>0.47</v>
      </c>
      <c r="G1416" s="24">
        <v>0</v>
      </c>
      <c r="H1416" s="24">
        <f>ROUND(F1416*AD1416,2)</f>
        <v>0</v>
      </c>
      <c r="I1416" s="24">
        <f>J1416-H1416</f>
        <v>0</v>
      </c>
      <c r="J1416" s="24">
        <f>ROUND(F1416*G1416,2)</f>
        <v>0</v>
      </c>
      <c r="K1416" s="24">
        <v>0</v>
      </c>
      <c r="L1416" s="24">
        <f>F1416*K1416</f>
        <v>0</v>
      </c>
      <c r="M1416" s="25" t="s">
        <v>10</v>
      </c>
      <c r="N1416" s="24">
        <f>IF(M1416="5",I1416,0)</f>
        <v>0</v>
      </c>
      <c r="Y1416" s="24">
        <f>IF(AC1416=0,J1416,0)</f>
        <v>0</v>
      </c>
      <c r="Z1416" s="24">
        <f>IF(AC1416=15,J1416,0)</f>
        <v>0</v>
      </c>
      <c r="AA1416" s="24">
        <f>IF(AC1416=21,J1416,0)</f>
        <v>0</v>
      </c>
      <c r="AC1416" s="26">
        <v>21</v>
      </c>
      <c r="AD1416" s="26">
        <f>G1416*0</f>
        <v>0</v>
      </c>
      <c r="AE1416" s="26">
        <f>G1416*(1-0)</f>
        <v>0</v>
      </c>
      <c r="AL1416" s="26">
        <f>F1416*AD1416</f>
        <v>0</v>
      </c>
      <c r="AM1416" s="26">
        <f>F1416*AE1416</f>
        <v>0</v>
      </c>
      <c r="AN1416" s="27" t="s">
        <v>1645</v>
      </c>
      <c r="AO1416" s="27" t="s">
        <v>1658</v>
      </c>
      <c r="AP1416" s="15" t="s">
        <v>1669</v>
      </c>
    </row>
    <row r="1417" spans="1:42" x14ac:dyDescent="0.2">
      <c r="D1417" s="28" t="s">
        <v>1534</v>
      </c>
      <c r="F1417" s="29">
        <v>0.47</v>
      </c>
    </row>
    <row r="1418" spans="1:42" x14ac:dyDescent="0.2">
      <c r="A1418" s="20"/>
      <c r="B1418" s="21" t="s">
        <v>1113</v>
      </c>
      <c r="C1418" s="21" t="s">
        <v>767</v>
      </c>
      <c r="D1418" s="42" t="s">
        <v>1279</v>
      </c>
      <c r="E1418" s="43"/>
      <c r="F1418" s="43"/>
      <c r="G1418" s="43"/>
      <c r="H1418" s="22">
        <f>SUM(H1419:H1421)</f>
        <v>0</v>
      </c>
      <c r="I1418" s="22">
        <f>SUM(I1419:I1421)</f>
        <v>0</v>
      </c>
      <c r="J1418" s="22">
        <f>H1418+I1418</f>
        <v>0</v>
      </c>
      <c r="K1418" s="15"/>
      <c r="L1418" s="22">
        <f>SUM(L1419:L1421)</f>
        <v>8.9880000000000005E-4</v>
      </c>
      <c r="O1418" s="22">
        <f>IF(P1418="PR",J1418,SUM(N1419:N1421))</f>
        <v>0</v>
      </c>
      <c r="P1418" s="15" t="s">
        <v>1627</v>
      </c>
      <c r="Q1418" s="22">
        <f>IF(P1418="HS",H1418,0)</f>
        <v>0</v>
      </c>
      <c r="R1418" s="22">
        <f>IF(P1418="HS",I1418-O1418,0)</f>
        <v>0</v>
      </c>
      <c r="S1418" s="22">
        <f>IF(P1418="PS",H1418,0)</f>
        <v>0</v>
      </c>
      <c r="T1418" s="22">
        <f>IF(P1418="PS",I1418-O1418,0)</f>
        <v>0</v>
      </c>
      <c r="U1418" s="22">
        <f>IF(P1418="MP",H1418,0)</f>
        <v>0</v>
      </c>
      <c r="V1418" s="22">
        <f>IF(P1418="MP",I1418-O1418,0)</f>
        <v>0</v>
      </c>
      <c r="W1418" s="22">
        <f>IF(P1418="OM",H1418,0)</f>
        <v>0</v>
      </c>
      <c r="X1418" s="15" t="s">
        <v>1113</v>
      </c>
      <c r="AH1418" s="22">
        <f>SUM(Y1419:Y1421)</f>
        <v>0</v>
      </c>
      <c r="AI1418" s="22">
        <f>SUM(Z1419:Z1421)</f>
        <v>0</v>
      </c>
      <c r="AJ1418" s="22">
        <f>SUM(AA1419:AA1421)</f>
        <v>0</v>
      </c>
    </row>
    <row r="1419" spans="1:42" x14ac:dyDescent="0.2">
      <c r="A1419" s="23" t="s">
        <v>712</v>
      </c>
      <c r="B1419" s="23" t="s">
        <v>1113</v>
      </c>
      <c r="C1419" s="23" t="s">
        <v>1167</v>
      </c>
      <c r="D1419" s="23" t="s">
        <v>1280</v>
      </c>
      <c r="E1419" s="23" t="s">
        <v>1600</v>
      </c>
      <c r="F1419" s="24">
        <v>4.28</v>
      </c>
      <c r="G1419" s="24">
        <v>0</v>
      </c>
      <c r="H1419" s="24">
        <f>ROUND(F1419*AD1419,2)</f>
        <v>0</v>
      </c>
      <c r="I1419" s="24">
        <f>J1419-H1419</f>
        <v>0</v>
      </c>
      <c r="J1419" s="24">
        <f>ROUND(F1419*G1419,2)</f>
        <v>0</v>
      </c>
      <c r="K1419" s="24">
        <v>6.9999999999999994E-5</v>
      </c>
      <c r="L1419" s="24">
        <f>F1419*K1419</f>
        <v>2.9960000000000002E-4</v>
      </c>
      <c r="M1419" s="25" t="s">
        <v>7</v>
      </c>
      <c r="N1419" s="24">
        <f>IF(M1419="5",I1419,0)</f>
        <v>0</v>
      </c>
      <c r="Y1419" s="24">
        <f>IF(AC1419=0,J1419,0)</f>
        <v>0</v>
      </c>
      <c r="Z1419" s="24">
        <f>IF(AC1419=15,J1419,0)</f>
        <v>0</v>
      </c>
      <c r="AA1419" s="24">
        <f>IF(AC1419=21,J1419,0)</f>
        <v>0</v>
      </c>
      <c r="AC1419" s="26">
        <v>21</v>
      </c>
      <c r="AD1419" s="26">
        <f>G1419*0.30859375</f>
        <v>0</v>
      </c>
      <c r="AE1419" s="26">
        <f>G1419*(1-0.30859375)</f>
        <v>0</v>
      </c>
      <c r="AL1419" s="26">
        <f>F1419*AD1419</f>
        <v>0</v>
      </c>
      <c r="AM1419" s="26">
        <f>F1419*AE1419</f>
        <v>0</v>
      </c>
      <c r="AN1419" s="27" t="s">
        <v>1646</v>
      </c>
      <c r="AO1419" s="27" t="s">
        <v>1658</v>
      </c>
      <c r="AP1419" s="15" t="s">
        <v>1669</v>
      </c>
    </row>
    <row r="1420" spans="1:42" x14ac:dyDescent="0.2">
      <c r="D1420" s="28" t="s">
        <v>1535</v>
      </c>
      <c r="F1420" s="29">
        <v>4.28</v>
      </c>
    </row>
    <row r="1421" spans="1:42" x14ac:dyDescent="0.2">
      <c r="A1421" s="23" t="s">
        <v>713</v>
      </c>
      <c r="B1421" s="23" t="s">
        <v>1113</v>
      </c>
      <c r="C1421" s="23" t="s">
        <v>1168</v>
      </c>
      <c r="D1421" s="40" t="s">
        <v>1704</v>
      </c>
      <c r="E1421" s="23" t="s">
        <v>1600</v>
      </c>
      <c r="F1421" s="24">
        <v>4.28</v>
      </c>
      <c r="G1421" s="24">
        <v>0</v>
      </c>
      <c r="H1421" s="24">
        <f>ROUND(F1421*AD1421,2)</f>
        <v>0</v>
      </c>
      <c r="I1421" s="24">
        <f>J1421-H1421</f>
        <v>0</v>
      </c>
      <c r="J1421" s="24">
        <f>ROUND(F1421*G1421,2)</f>
        <v>0</v>
      </c>
      <c r="K1421" s="24">
        <v>1.3999999999999999E-4</v>
      </c>
      <c r="L1421" s="24">
        <f>F1421*K1421</f>
        <v>5.9920000000000004E-4</v>
      </c>
      <c r="M1421" s="25" t="s">
        <v>7</v>
      </c>
      <c r="N1421" s="24">
        <f>IF(M1421="5",I1421,0)</f>
        <v>0</v>
      </c>
      <c r="Y1421" s="24">
        <f>IF(AC1421=0,J1421,0)</f>
        <v>0</v>
      </c>
      <c r="Z1421" s="24">
        <f>IF(AC1421=15,J1421,0)</f>
        <v>0</v>
      </c>
      <c r="AA1421" s="24">
        <f>IF(AC1421=21,J1421,0)</f>
        <v>0</v>
      </c>
      <c r="AC1421" s="26">
        <v>21</v>
      </c>
      <c r="AD1421" s="26">
        <f>G1421*0.45045871559633</f>
        <v>0</v>
      </c>
      <c r="AE1421" s="26">
        <f>G1421*(1-0.45045871559633)</f>
        <v>0</v>
      </c>
      <c r="AL1421" s="26">
        <f>F1421*AD1421</f>
        <v>0</v>
      </c>
      <c r="AM1421" s="26">
        <f>F1421*AE1421</f>
        <v>0</v>
      </c>
      <c r="AN1421" s="27" t="s">
        <v>1646</v>
      </c>
      <c r="AO1421" s="27" t="s">
        <v>1658</v>
      </c>
      <c r="AP1421" s="15" t="s">
        <v>1669</v>
      </c>
    </row>
    <row r="1422" spans="1:42" x14ac:dyDescent="0.2">
      <c r="D1422" s="28" t="s">
        <v>1535</v>
      </c>
      <c r="F1422" s="29">
        <v>4.28</v>
      </c>
    </row>
    <row r="1423" spans="1:42" x14ac:dyDescent="0.2">
      <c r="A1423" s="20"/>
      <c r="B1423" s="21" t="s">
        <v>1113</v>
      </c>
      <c r="C1423" s="21" t="s">
        <v>97</v>
      </c>
      <c r="D1423" s="42" t="s">
        <v>1283</v>
      </c>
      <c r="E1423" s="43"/>
      <c r="F1423" s="43"/>
      <c r="G1423" s="43"/>
      <c r="H1423" s="22">
        <f>SUM(H1424:H1432)</f>
        <v>0</v>
      </c>
      <c r="I1423" s="22">
        <f>SUM(I1424:I1432)</f>
        <v>0</v>
      </c>
      <c r="J1423" s="22">
        <f>H1423+I1423</f>
        <v>0</v>
      </c>
      <c r="K1423" s="15"/>
      <c r="L1423" s="22">
        <f>SUM(L1424:L1432)</f>
        <v>1.8603999999999999E-2</v>
      </c>
      <c r="O1423" s="22">
        <f>IF(P1423="PR",J1423,SUM(N1424:N1432))</f>
        <v>0</v>
      </c>
      <c r="P1423" s="15" t="s">
        <v>1626</v>
      </c>
      <c r="Q1423" s="22">
        <f>IF(P1423="HS",H1423,0)</f>
        <v>0</v>
      </c>
      <c r="R1423" s="22">
        <f>IF(P1423="HS",I1423-O1423,0)</f>
        <v>0</v>
      </c>
      <c r="S1423" s="22">
        <f>IF(P1423="PS",H1423,0)</f>
        <v>0</v>
      </c>
      <c r="T1423" s="22">
        <f>IF(P1423="PS",I1423-O1423,0)</f>
        <v>0</v>
      </c>
      <c r="U1423" s="22">
        <f>IF(P1423="MP",H1423,0)</f>
        <v>0</v>
      </c>
      <c r="V1423" s="22">
        <f>IF(P1423="MP",I1423-O1423,0)</f>
        <v>0</v>
      </c>
      <c r="W1423" s="22">
        <f>IF(P1423="OM",H1423,0)</f>
        <v>0</v>
      </c>
      <c r="X1423" s="15" t="s">
        <v>1113</v>
      </c>
      <c r="AH1423" s="22">
        <f>SUM(Y1424:Y1432)</f>
        <v>0</v>
      </c>
      <c r="AI1423" s="22">
        <f>SUM(Z1424:Z1432)</f>
        <v>0</v>
      </c>
      <c r="AJ1423" s="22">
        <f>SUM(AA1424:AA1432)</f>
        <v>0</v>
      </c>
    </row>
    <row r="1424" spans="1:42" x14ac:dyDescent="0.2">
      <c r="A1424" s="23" t="s">
        <v>714</v>
      </c>
      <c r="B1424" s="23" t="s">
        <v>1113</v>
      </c>
      <c r="C1424" s="23" t="s">
        <v>1169</v>
      </c>
      <c r="D1424" s="23" t="s">
        <v>1284</v>
      </c>
      <c r="E1424" s="23" t="s">
        <v>1604</v>
      </c>
      <c r="F1424" s="24">
        <v>1</v>
      </c>
      <c r="G1424" s="24">
        <v>0</v>
      </c>
      <c r="H1424" s="24">
        <f>ROUND(F1424*AD1424,2)</f>
        <v>0</v>
      </c>
      <c r="I1424" s="24">
        <f>J1424-H1424</f>
        <v>0</v>
      </c>
      <c r="J1424" s="24">
        <f>ROUND(F1424*G1424,2)</f>
        <v>0</v>
      </c>
      <c r="K1424" s="24">
        <v>0</v>
      </c>
      <c r="L1424" s="24">
        <f>F1424*K1424</f>
        <v>0</v>
      </c>
      <c r="M1424" s="25" t="s">
        <v>7</v>
      </c>
      <c r="N1424" s="24">
        <f>IF(M1424="5",I1424,0)</f>
        <v>0</v>
      </c>
      <c r="Y1424" s="24">
        <f>IF(AC1424=0,J1424,0)</f>
        <v>0</v>
      </c>
      <c r="Z1424" s="24">
        <f>IF(AC1424=15,J1424,0)</f>
        <v>0</v>
      </c>
      <c r="AA1424" s="24">
        <f>IF(AC1424=21,J1424,0)</f>
        <v>0</v>
      </c>
      <c r="AC1424" s="26">
        <v>21</v>
      </c>
      <c r="AD1424" s="26">
        <f>G1424*0.297029702970297</f>
        <v>0</v>
      </c>
      <c r="AE1424" s="26">
        <f>G1424*(1-0.297029702970297)</f>
        <v>0</v>
      </c>
      <c r="AL1424" s="26">
        <f>F1424*AD1424</f>
        <v>0</v>
      </c>
      <c r="AM1424" s="26">
        <f>F1424*AE1424</f>
        <v>0</v>
      </c>
      <c r="AN1424" s="27" t="s">
        <v>1647</v>
      </c>
      <c r="AO1424" s="27" t="s">
        <v>1659</v>
      </c>
      <c r="AP1424" s="15" t="s">
        <v>1669</v>
      </c>
    </row>
    <row r="1425" spans="1:42" x14ac:dyDescent="0.2">
      <c r="D1425" s="28" t="s">
        <v>1243</v>
      </c>
      <c r="F1425" s="29">
        <v>1</v>
      </c>
    </row>
    <row r="1426" spans="1:42" x14ac:dyDescent="0.2">
      <c r="A1426" s="23" t="s">
        <v>715</v>
      </c>
      <c r="B1426" s="23" t="s">
        <v>1113</v>
      </c>
      <c r="C1426" s="23" t="s">
        <v>1170</v>
      </c>
      <c r="D1426" s="23" t="s">
        <v>1685</v>
      </c>
      <c r="E1426" s="23" t="s">
        <v>1604</v>
      </c>
      <c r="F1426" s="24">
        <v>1</v>
      </c>
      <c r="G1426" s="24">
        <v>0</v>
      </c>
      <c r="H1426" s="24">
        <f>ROUND(F1426*AD1426,2)</f>
        <v>0</v>
      </c>
      <c r="I1426" s="24">
        <f>J1426-H1426</f>
        <v>0</v>
      </c>
      <c r="J1426" s="24">
        <f>ROUND(F1426*G1426,2)</f>
        <v>0</v>
      </c>
      <c r="K1426" s="24">
        <v>4.0000000000000002E-4</v>
      </c>
      <c r="L1426" s="24">
        <f>F1426*K1426</f>
        <v>4.0000000000000002E-4</v>
      </c>
      <c r="M1426" s="25" t="s">
        <v>7</v>
      </c>
      <c r="N1426" s="24">
        <f>IF(M1426="5",I1426,0)</f>
        <v>0</v>
      </c>
      <c r="Y1426" s="24">
        <f>IF(AC1426=0,J1426,0)</f>
        <v>0</v>
      </c>
      <c r="Z1426" s="24">
        <f>IF(AC1426=15,J1426,0)</f>
        <v>0</v>
      </c>
      <c r="AA1426" s="24">
        <f>IF(AC1426=21,J1426,0)</f>
        <v>0</v>
      </c>
      <c r="AC1426" s="26">
        <v>21</v>
      </c>
      <c r="AD1426" s="26">
        <f>G1426*1</f>
        <v>0</v>
      </c>
      <c r="AE1426" s="26">
        <f>G1426*(1-1)</f>
        <v>0</v>
      </c>
      <c r="AL1426" s="26">
        <f>F1426*AD1426</f>
        <v>0</v>
      </c>
      <c r="AM1426" s="26">
        <f>F1426*AE1426</f>
        <v>0</v>
      </c>
      <c r="AN1426" s="27" t="s">
        <v>1647</v>
      </c>
      <c r="AO1426" s="27" t="s">
        <v>1659</v>
      </c>
      <c r="AP1426" s="15" t="s">
        <v>1669</v>
      </c>
    </row>
    <row r="1427" spans="1:42" x14ac:dyDescent="0.2">
      <c r="D1427" s="28" t="s">
        <v>1243</v>
      </c>
      <c r="F1427" s="29">
        <v>1</v>
      </c>
    </row>
    <row r="1428" spans="1:42" x14ac:dyDescent="0.2">
      <c r="A1428" s="23" t="s">
        <v>716</v>
      </c>
      <c r="B1428" s="23" t="s">
        <v>1113</v>
      </c>
      <c r="C1428" s="23" t="s">
        <v>1171</v>
      </c>
      <c r="D1428" s="23" t="s">
        <v>1285</v>
      </c>
      <c r="E1428" s="23" t="s">
        <v>1604</v>
      </c>
      <c r="F1428" s="24">
        <v>1</v>
      </c>
      <c r="G1428" s="24">
        <v>0</v>
      </c>
      <c r="H1428" s="24">
        <f>ROUND(F1428*AD1428,2)</f>
        <v>0</v>
      </c>
      <c r="I1428" s="24">
        <f>J1428-H1428</f>
        <v>0</v>
      </c>
      <c r="J1428" s="24">
        <f>ROUND(F1428*G1428,2)</f>
        <v>0</v>
      </c>
      <c r="K1428" s="24">
        <v>2.14E-3</v>
      </c>
      <c r="L1428" s="24">
        <f>F1428*K1428</f>
        <v>2.14E-3</v>
      </c>
      <c r="M1428" s="25" t="s">
        <v>7</v>
      </c>
      <c r="N1428" s="24">
        <f>IF(M1428="5",I1428,0)</f>
        <v>0</v>
      </c>
      <c r="Y1428" s="24">
        <f>IF(AC1428=0,J1428,0)</f>
        <v>0</v>
      </c>
      <c r="Z1428" s="24">
        <f>IF(AC1428=15,J1428,0)</f>
        <v>0</v>
      </c>
      <c r="AA1428" s="24">
        <f>IF(AC1428=21,J1428,0)</f>
        <v>0</v>
      </c>
      <c r="AC1428" s="26">
        <v>21</v>
      </c>
      <c r="AD1428" s="26">
        <f>G1428*0.474254742547426</f>
        <v>0</v>
      </c>
      <c r="AE1428" s="26">
        <f>G1428*(1-0.474254742547426)</f>
        <v>0</v>
      </c>
      <c r="AL1428" s="26">
        <f>F1428*AD1428</f>
        <v>0</v>
      </c>
      <c r="AM1428" s="26">
        <f>F1428*AE1428</f>
        <v>0</v>
      </c>
      <c r="AN1428" s="27" t="s">
        <v>1647</v>
      </c>
      <c r="AO1428" s="27" t="s">
        <v>1659</v>
      </c>
      <c r="AP1428" s="15" t="s">
        <v>1669</v>
      </c>
    </row>
    <row r="1429" spans="1:42" x14ac:dyDescent="0.2">
      <c r="D1429" s="28" t="s">
        <v>1243</v>
      </c>
      <c r="F1429" s="29">
        <v>1</v>
      </c>
    </row>
    <row r="1430" spans="1:42" x14ac:dyDescent="0.2">
      <c r="A1430" s="23" t="s">
        <v>717</v>
      </c>
      <c r="B1430" s="23" t="s">
        <v>1113</v>
      </c>
      <c r="C1430" s="23" t="s">
        <v>1172</v>
      </c>
      <c r="D1430" s="23" t="s">
        <v>1681</v>
      </c>
      <c r="E1430" s="23" t="s">
        <v>1604</v>
      </c>
      <c r="F1430" s="24">
        <v>1</v>
      </c>
      <c r="G1430" s="24">
        <v>0</v>
      </c>
      <c r="H1430" s="24">
        <f>ROUND(F1430*AD1430,2)</f>
        <v>0</v>
      </c>
      <c r="I1430" s="24">
        <f>J1430-H1430</f>
        <v>0</v>
      </c>
      <c r="J1430" s="24">
        <f>ROUND(F1430*G1430,2)</f>
        <v>0</v>
      </c>
      <c r="K1430" s="24">
        <v>1.4999999999999999E-2</v>
      </c>
      <c r="L1430" s="24">
        <f>F1430*K1430</f>
        <v>1.4999999999999999E-2</v>
      </c>
      <c r="M1430" s="25" t="s">
        <v>7</v>
      </c>
      <c r="N1430" s="24">
        <f>IF(M1430="5",I1430,0)</f>
        <v>0</v>
      </c>
      <c r="Y1430" s="24">
        <f>IF(AC1430=0,J1430,0)</f>
        <v>0</v>
      </c>
      <c r="Z1430" s="24">
        <f>IF(AC1430=15,J1430,0)</f>
        <v>0</v>
      </c>
      <c r="AA1430" s="24">
        <f>IF(AC1430=21,J1430,0)</f>
        <v>0</v>
      </c>
      <c r="AC1430" s="26">
        <v>21</v>
      </c>
      <c r="AD1430" s="26">
        <f>G1430*1</f>
        <v>0</v>
      </c>
      <c r="AE1430" s="26">
        <f>G1430*(1-1)</f>
        <v>0</v>
      </c>
      <c r="AL1430" s="26">
        <f>F1430*AD1430</f>
        <v>0</v>
      </c>
      <c r="AM1430" s="26">
        <f>F1430*AE1430</f>
        <v>0</v>
      </c>
      <c r="AN1430" s="27" t="s">
        <v>1647</v>
      </c>
      <c r="AO1430" s="27" t="s">
        <v>1659</v>
      </c>
      <c r="AP1430" s="15" t="s">
        <v>1669</v>
      </c>
    </row>
    <row r="1431" spans="1:42" x14ac:dyDescent="0.2">
      <c r="D1431" s="28" t="s">
        <v>1243</v>
      </c>
      <c r="F1431" s="29">
        <v>1</v>
      </c>
    </row>
    <row r="1432" spans="1:42" x14ac:dyDescent="0.2">
      <c r="A1432" s="23" t="s">
        <v>718</v>
      </c>
      <c r="B1432" s="23" t="s">
        <v>1113</v>
      </c>
      <c r="C1432" s="23" t="s">
        <v>1173</v>
      </c>
      <c r="D1432" s="23" t="s">
        <v>1287</v>
      </c>
      <c r="E1432" s="23" t="s">
        <v>1600</v>
      </c>
      <c r="F1432" s="24">
        <v>26.6</v>
      </c>
      <c r="G1432" s="24">
        <v>0</v>
      </c>
      <c r="H1432" s="24">
        <f>ROUND(F1432*AD1432,2)</f>
        <v>0</v>
      </c>
      <c r="I1432" s="24">
        <f>J1432-H1432</f>
        <v>0</v>
      </c>
      <c r="J1432" s="24">
        <f>ROUND(F1432*G1432,2)</f>
        <v>0</v>
      </c>
      <c r="K1432" s="24">
        <v>4.0000000000000003E-5</v>
      </c>
      <c r="L1432" s="24">
        <f>F1432*K1432</f>
        <v>1.0640000000000001E-3</v>
      </c>
      <c r="M1432" s="25" t="s">
        <v>7</v>
      </c>
      <c r="N1432" s="24">
        <f>IF(M1432="5",I1432,0)</f>
        <v>0</v>
      </c>
      <c r="Y1432" s="24">
        <f>IF(AC1432=0,J1432,0)</f>
        <v>0</v>
      </c>
      <c r="Z1432" s="24">
        <f>IF(AC1432=15,J1432,0)</f>
        <v>0</v>
      </c>
      <c r="AA1432" s="24">
        <f>IF(AC1432=21,J1432,0)</f>
        <v>0</v>
      </c>
      <c r="AC1432" s="26">
        <v>21</v>
      </c>
      <c r="AD1432" s="26">
        <f>G1432*0.0193808882907133</f>
        <v>0</v>
      </c>
      <c r="AE1432" s="26">
        <f>G1432*(1-0.0193808882907133)</f>
        <v>0</v>
      </c>
      <c r="AL1432" s="26">
        <f>F1432*AD1432</f>
        <v>0</v>
      </c>
      <c r="AM1432" s="26">
        <f>F1432*AE1432</f>
        <v>0</v>
      </c>
      <c r="AN1432" s="27" t="s">
        <v>1647</v>
      </c>
      <c r="AO1432" s="27" t="s">
        <v>1659</v>
      </c>
      <c r="AP1432" s="15" t="s">
        <v>1669</v>
      </c>
    </row>
    <row r="1433" spans="1:42" x14ac:dyDescent="0.2">
      <c r="D1433" s="28" t="s">
        <v>1536</v>
      </c>
      <c r="F1433" s="29">
        <v>26.6</v>
      </c>
    </row>
    <row r="1434" spans="1:42" x14ac:dyDescent="0.2">
      <c r="A1434" s="20"/>
      <c r="B1434" s="21" t="s">
        <v>1113</v>
      </c>
      <c r="C1434" s="21" t="s">
        <v>98</v>
      </c>
      <c r="D1434" s="42" t="s">
        <v>1289</v>
      </c>
      <c r="E1434" s="43"/>
      <c r="F1434" s="43"/>
      <c r="G1434" s="43"/>
      <c r="H1434" s="22">
        <f>SUM(H1435:H1441)</f>
        <v>0</v>
      </c>
      <c r="I1434" s="22">
        <f>SUM(I1435:I1441)</f>
        <v>0</v>
      </c>
      <c r="J1434" s="22">
        <f>H1434+I1434</f>
        <v>0</v>
      </c>
      <c r="K1434" s="15"/>
      <c r="L1434" s="22">
        <f>SUM(L1435:L1441)</f>
        <v>0.10575999999999999</v>
      </c>
      <c r="O1434" s="22">
        <f>IF(P1434="PR",J1434,SUM(N1435:N1441))</f>
        <v>0</v>
      </c>
      <c r="P1434" s="15" t="s">
        <v>1626</v>
      </c>
      <c r="Q1434" s="22">
        <f>IF(P1434="HS",H1434,0)</f>
        <v>0</v>
      </c>
      <c r="R1434" s="22">
        <f>IF(P1434="HS",I1434-O1434,0)</f>
        <v>0</v>
      </c>
      <c r="S1434" s="22">
        <f>IF(P1434="PS",H1434,0)</f>
        <v>0</v>
      </c>
      <c r="T1434" s="22">
        <f>IF(P1434="PS",I1434-O1434,0)</f>
        <v>0</v>
      </c>
      <c r="U1434" s="22">
        <f>IF(P1434="MP",H1434,0)</f>
        <v>0</v>
      </c>
      <c r="V1434" s="22">
        <f>IF(P1434="MP",I1434-O1434,0)</f>
        <v>0</v>
      </c>
      <c r="W1434" s="22">
        <f>IF(P1434="OM",H1434,0)</f>
        <v>0</v>
      </c>
      <c r="X1434" s="15" t="s">
        <v>1113</v>
      </c>
      <c r="AH1434" s="22">
        <f>SUM(Y1435:Y1441)</f>
        <v>0</v>
      </c>
      <c r="AI1434" s="22">
        <f>SUM(Z1435:Z1441)</f>
        <v>0</v>
      </c>
      <c r="AJ1434" s="22">
        <f>SUM(AA1435:AA1441)</f>
        <v>0</v>
      </c>
    </row>
    <row r="1435" spans="1:42" x14ac:dyDescent="0.2">
      <c r="A1435" s="23" t="s">
        <v>719</v>
      </c>
      <c r="B1435" s="23" t="s">
        <v>1113</v>
      </c>
      <c r="C1435" s="23" t="s">
        <v>1174</v>
      </c>
      <c r="D1435" s="23" t="s">
        <v>1409</v>
      </c>
      <c r="E1435" s="23" t="s">
        <v>1604</v>
      </c>
      <c r="F1435" s="24">
        <v>1</v>
      </c>
      <c r="G1435" s="24">
        <v>0</v>
      </c>
      <c r="H1435" s="24">
        <f t="shared" ref="H1435:H1441" si="324">ROUND(F1435*AD1435,2)</f>
        <v>0</v>
      </c>
      <c r="I1435" s="24">
        <f t="shared" ref="I1435:I1441" si="325">J1435-H1435</f>
        <v>0</v>
      </c>
      <c r="J1435" s="24">
        <f t="shared" ref="J1435:J1441" si="326">ROUND(F1435*G1435,2)</f>
        <v>0</v>
      </c>
      <c r="K1435" s="24">
        <v>4.0000000000000002E-4</v>
      </c>
      <c r="L1435" s="24">
        <f t="shared" ref="L1435:L1441" si="327">F1435*K1435</f>
        <v>4.0000000000000002E-4</v>
      </c>
      <c r="M1435" s="25" t="s">
        <v>8</v>
      </c>
      <c r="N1435" s="24">
        <f t="shared" ref="N1435:N1441" si="328">IF(M1435="5",I1435,0)</f>
        <v>0</v>
      </c>
      <c r="Y1435" s="24">
        <f t="shared" ref="Y1435:Y1441" si="329">IF(AC1435=0,J1435,0)</f>
        <v>0</v>
      </c>
      <c r="Z1435" s="24">
        <f t="shared" ref="Z1435:Z1441" si="330">IF(AC1435=15,J1435,0)</f>
        <v>0</v>
      </c>
      <c r="AA1435" s="24">
        <f t="shared" ref="AA1435:AA1441" si="331">IF(AC1435=21,J1435,0)</f>
        <v>0</v>
      </c>
      <c r="AC1435" s="26">
        <v>21</v>
      </c>
      <c r="AD1435" s="26">
        <f t="shared" ref="AD1435:AD1441" si="332">G1435*0</f>
        <v>0</v>
      </c>
      <c r="AE1435" s="26">
        <f t="shared" ref="AE1435:AE1441" si="333">G1435*(1-0)</f>
        <v>0</v>
      </c>
      <c r="AL1435" s="26">
        <f t="shared" ref="AL1435:AL1441" si="334">F1435*AD1435</f>
        <v>0</v>
      </c>
      <c r="AM1435" s="26">
        <f t="shared" ref="AM1435:AM1441" si="335">F1435*AE1435</f>
        <v>0</v>
      </c>
      <c r="AN1435" s="27" t="s">
        <v>1648</v>
      </c>
      <c r="AO1435" s="27" t="s">
        <v>1659</v>
      </c>
      <c r="AP1435" s="15" t="s">
        <v>1669</v>
      </c>
    </row>
    <row r="1436" spans="1:42" x14ac:dyDescent="0.2">
      <c r="A1436" s="23" t="s">
        <v>720</v>
      </c>
      <c r="B1436" s="23" t="s">
        <v>1113</v>
      </c>
      <c r="C1436" s="23" t="s">
        <v>1175</v>
      </c>
      <c r="D1436" s="23" t="s">
        <v>1291</v>
      </c>
      <c r="E1436" s="23" t="s">
        <v>1604</v>
      </c>
      <c r="F1436" s="24">
        <v>1</v>
      </c>
      <c r="G1436" s="24">
        <v>0</v>
      </c>
      <c r="H1436" s="24">
        <f t="shared" si="324"/>
        <v>0</v>
      </c>
      <c r="I1436" s="24">
        <f t="shared" si="325"/>
        <v>0</v>
      </c>
      <c r="J1436" s="24">
        <f t="shared" si="326"/>
        <v>0</v>
      </c>
      <c r="K1436" s="24">
        <v>4.0000000000000002E-4</v>
      </c>
      <c r="L1436" s="24">
        <f t="shared" si="327"/>
        <v>4.0000000000000002E-4</v>
      </c>
      <c r="M1436" s="25" t="s">
        <v>8</v>
      </c>
      <c r="N1436" s="24">
        <f t="shared" si="328"/>
        <v>0</v>
      </c>
      <c r="Y1436" s="24">
        <f t="shared" si="329"/>
        <v>0</v>
      </c>
      <c r="Z1436" s="24">
        <f t="shared" si="330"/>
        <v>0</v>
      </c>
      <c r="AA1436" s="24">
        <f t="shared" si="331"/>
        <v>0</v>
      </c>
      <c r="AC1436" s="26">
        <v>21</v>
      </c>
      <c r="AD1436" s="26">
        <f t="shared" si="332"/>
        <v>0</v>
      </c>
      <c r="AE1436" s="26">
        <f t="shared" si="333"/>
        <v>0</v>
      </c>
      <c r="AL1436" s="26">
        <f t="shared" si="334"/>
        <v>0</v>
      </c>
      <c r="AM1436" s="26">
        <f t="shared" si="335"/>
        <v>0</v>
      </c>
      <c r="AN1436" s="27" t="s">
        <v>1648</v>
      </c>
      <c r="AO1436" s="27" t="s">
        <v>1659</v>
      </c>
      <c r="AP1436" s="15" t="s">
        <v>1669</v>
      </c>
    </row>
    <row r="1437" spans="1:42" x14ac:dyDescent="0.2">
      <c r="A1437" s="23" t="s">
        <v>721</v>
      </c>
      <c r="B1437" s="23" t="s">
        <v>1113</v>
      </c>
      <c r="C1437" s="23" t="s">
        <v>1176</v>
      </c>
      <c r="D1437" s="23" t="s">
        <v>1292</v>
      </c>
      <c r="E1437" s="23" t="s">
        <v>1604</v>
      </c>
      <c r="F1437" s="24">
        <v>1</v>
      </c>
      <c r="G1437" s="24">
        <v>0</v>
      </c>
      <c r="H1437" s="24">
        <f t="shared" si="324"/>
        <v>0</v>
      </c>
      <c r="I1437" s="24">
        <f t="shared" si="325"/>
        <v>0</v>
      </c>
      <c r="J1437" s="24">
        <f t="shared" si="326"/>
        <v>0</v>
      </c>
      <c r="K1437" s="24">
        <v>3.0000000000000001E-3</v>
      </c>
      <c r="L1437" s="24">
        <f t="shared" si="327"/>
        <v>3.0000000000000001E-3</v>
      </c>
      <c r="M1437" s="25" t="s">
        <v>8</v>
      </c>
      <c r="N1437" s="24">
        <f t="shared" si="328"/>
        <v>0</v>
      </c>
      <c r="Y1437" s="24">
        <f t="shared" si="329"/>
        <v>0</v>
      </c>
      <c r="Z1437" s="24">
        <f t="shared" si="330"/>
        <v>0</v>
      </c>
      <c r="AA1437" s="24">
        <f t="shared" si="331"/>
        <v>0</v>
      </c>
      <c r="AC1437" s="26">
        <v>21</v>
      </c>
      <c r="AD1437" s="26">
        <f t="shared" si="332"/>
        <v>0</v>
      </c>
      <c r="AE1437" s="26">
        <f t="shared" si="333"/>
        <v>0</v>
      </c>
      <c r="AL1437" s="26">
        <f t="shared" si="334"/>
        <v>0</v>
      </c>
      <c r="AM1437" s="26">
        <f t="shared" si="335"/>
        <v>0</v>
      </c>
      <c r="AN1437" s="27" t="s">
        <v>1648</v>
      </c>
      <c r="AO1437" s="27" t="s">
        <v>1659</v>
      </c>
      <c r="AP1437" s="15" t="s">
        <v>1669</v>
      </c>
    </row>
    <row r="1438" spans="1:42" x14ac:dyDescent="0.2">
      <c r="A1438" s="23" t="s">
        <v>722</v>
      </c>
      <c r="B1438" s="23" t="s">
        <v>1113</v>
      </c>
      <c r="C1438" s="23" t="s">
        <v>1177</v>
      </c>
      <c r="D1438" s="23" t="s">
        <v>1293</v>
      </c>
      <c r="E1438" s="23" t="s">
        <v>1604</v>
      </c>
      <c r="F1438" s="24">
        <v>1</v>
      </c>
      <c r="G1438" s="24">
        <v>0</v>
      </c>
      <c r="H1438" s="24">
        <f t="shared" si="324"/>
        <v>0</v>
      </c>
      <c r="I1438" s="24">
        <f t="shared" si="325"/>
        <v>0</v>
      </c>
      <c r="J1438" s="24">
        <f t="shared" si="326"/>
        <v>0</v>
      </c>
      <c r="K1438" s="24">
        <v>5.0000000000000001E-4</v>
      </c>
      <c r="L1438" s="24">
        <f t="shared" si="327"/>
        <v>5.0000000000000001E-4</v>
      </c>
      <c r="M1438" s="25" t="s">
        <v>8</v>
      </c>
      <c r="N1438" s="24">
        <f t="shared" si="328"/>
        <v>0</v>
      </c>
      <c r="Y1438" s="24">
        <f t="shared" si="329"/>
        <v>0</v>
      </c>
      <c r="Z1438" s="24">
        <f t="shared" si="330"/>
        <v>0</v>
      </c>
      <c r="AA1438" s="24">
        <f t="shared" si="331"/>
        <v>0</v>
      </c>
      <c r="AC1438" s="26">
        <v>21</v>
      </c>
      <c r="AD1438" s="26">
        <f t="shared" si="332"/>
        <v>0</v>
      </c>
      <c r="AE1438" s="26">
        <f t="shared" si="333"/>
        <v>0</v>
      </c>
      <c r="AL1438" s="26">
        <f t="shared" si="334"/>
        <v>0</v>
      </c>
      <c r="AM1438" s="26">
        <f t="shared" si="335"/>
        <v>0</v>
      </c>
      <c r="AN1438" s="27" t="s">
        <v>1648</v>
      </c>
      <c r="AO1438" s="27" t="s">
        <v>1659</v>
      </c>
      <c r="AP1438" s="15" t="s">
        <v>1669</v>
      </c>
    </row>
    <row r="1439" spans="1:42" x14ac:dyDescent="0.2">
      <c r="A1439" s="23" t="s">
        <v>723</v>
      </c>
      <c r="B1439" s="23" t="s">
        <v>1113</v>
      </c>
      <c r="C1439" s="23" t="s">
        <v>1179</v>
      </c>
      <c r="D1439" s="23" t="s">
        <v>1295</v>
      </c>
      <c r="E1439" s="23" t="s">
        <v>1600</v>
      </c>
      <c r="F1439" s="24">
        <v>4.3</v>
      </c>
      <c r="G1439" s="24">
        <v>0</v>
      </c>
      <c r="H1439" s="24">
        <f t="shared" si="324"/>
        <v>0</v>
      </c>
      <c r="I1439" s="24">
        <f t="shared" si="325"/>
        <v>0</v>
      </c>
      <c r="J1439" s="24">
        <f t="shared" si="326"/>
        <v>0</v>
      </c>
      <c r="K1439" s="24">
        <v>0.02</v>
      </c>
      <c r="L1439" s="24">
        <f t="shared" si="327"/>
        <v>8.5999999999999993E-2</v>
      </c>
      <c r="M1439" s="25" t="s">
        <v>7</v>
      </c>
      <c r="N1439" s="24">
        <f t="shared" si="328"/>
        <v>0</v>
      </c>
      <c r="Y1439" s="24">
        <f t="shared" si="329"/>
        <v>0</v>
      </c>
      <c r="Z1439" s="24">
        <f t="shared" si="330"/>
        <v>0</v>
      </c>
      <c r="AA1439" s="24">
        <f t="shared" si="331"/>
        <v>0</v>
      </c>
      <c r="AC1439" s="26">
        <v>21</v>
      </c>
      <c r="AD1439" s="26">
        <f t="shared" si="332"/>
        <v>0</v>
      </c>
      <c r="AE1439" s="26">
        <f t="shared" si="333"/>
        <v>0</v>
      </c>
      <c r="AL1439" s="26">
        <f t="shared" si="334"/>
        <v>0</v>
      </c>
      <c r="AM1439" s="26">
        <f t="shared" si="335"/>
        <v>0</v>
      </c>
      <c r="AN1439" s="27" t="s">
        <v>1648</v>
      </c>
      <c r="AO1439" s="27" t="s">
        <v>1659</v>
      </c>
      <c r="AP1439" s="15" t="s">
        <v>1669</v>
      </c>
    </row>
    <row r="1440" spans="1:42" x14ac:dyDescent="0.2">
      <c r="A1440" s="23" t="s">
        <v>724</v>
      </c>
      <c r="B1440" s="23" t="s">
        <v>1113</v>
      </c>
      <c r="C1440" s="23" t="s">
        <v>1178</v>
      </c>
      <c r="D1440" s="23" t="s">
        <v>1294</v>
      </c>
      <c r="E1440" s="23" t="s">
        <v>1601</v>
      </c>
      <c r="F1440" s="24">
        <v>0.9</v>
      </c>
      <c r="G1440" s="24">
        <v>0</v>
      </c>
      <c r="H1440" s="24">
        <f t="shared" si="324"/>
        <v>0</v>
      </c>
      <c r="I1440" s="24">
        <f t="shared" si="325"/>
        <v>0</v>
      </c>
      <c r="J1440" s="24">
        <f t="shared" si="326"/>
        <v>0</v>
      </c>
      <c r="K1440" s="24">
        <v>9.4000000000000004E-3</v>
      </c>
      <c r="L1440" s="24">
        <f t="shared" si="327"/>
        <v>8.4600000000000005E-3</v>
      </c>
      <c r="M1440" s="25" t="s">
        <v>8</v>
      </c>
      <c r="N1440" s="24">
        <f t="shared" si="328"/>
        <v>0</v>
      </c>
      <c r="Y1440" s="24">
        <f t="shared" si="329"/>
        <v>0</v>
      </c>
      <c r="Z1440" s="24">
        <f t="shared" si="330"/>
        <v>0</v>
      </c>
      <c r="AA1440" s="24">
        <f t="shared" si="331"/>
        <v>0</v>
      </c>
      <c r="AC1440" s="26">
        <v>21</v>
      </c>
      <c r="AD1440" s="26">
        <f t="shared" si="332"/>
        <v>0</v>
      </c>
      <c r="AE1440" s="26">
        <f t="shared" si="333"/>
        <v>0</v>
      </c>
      <c r="AL1440" s="26">
        <f t="shared" si="334"/>
        <v>0</v>
      </c>
      <c r="AM1440" s="26">
        <f t="shared" si="335"/>
        <v>0</v>
      </c>
      <c r="AN1440" s="27" t="s">
        <v>1648</v>
      </c>
      <c r="AO1440" s="27" t="s">
        <v>1659</v>
      </c>
      <c r="AP1440" s="15" t="s">
        <v>1669</v>
      </c>
    </row>
    <row r="1441" spans="1:42" x14ac:dyDescent="0.2">
      <c r="A1441" s="23" t="s">
        <v>725</v>
      </c>
      <c r="B1441" s="23" t="s">
        <v>1113</v>
      </c>
      <c r="C1441" s="23" t="s">
        <v>1180</v>
      </c>
      <c r="D1441" s="23" t="s">
        <v>1296</v>
      </c>
      <c r="E1441" s="23" t="s">
        <v>1604</v>
      </c>
      <c r="F1441" s="24">
        <v>1</v>
      </c>
      <c r="G1441" s="24">
        <v>0</v>
      </c>
      <c r="H1441" s="24">
        <f t="shared" si="324"/>
        <v>0</v>
      </c>
      <c r="I1441" s="24">
        <f t="shared" si="325"/>
        <v>0</v>
      </c>
      <c r="J1441" s="24">
        <f t="shared" si="326"/>
        <v>0</v>
      </c>
      <c r="K1441" s="24">
        <v>7.0000000000000001E-3</v>
      </c>
      <c r="L1441" s="24">
        <f t="shared" si="327"/>
        <v>7.0000000000000001E-3</v>
      </c>
      <c r="M1441" s="25" t="s">
        <v>8</v>
      </c>
      <c r="N1441" s="24">
        <f t="shared" si="328"/>
        <v>0</v>
      </c>
      <c r="Y1441" s="24">
        <f t="shared" si="329"/>
        <v>0</v>
      </c>
      <c r="Z1441" s="24">
        <f t="shared" si="330"/>
        <v>0</v>
      </c>
      <c r="AA1441" s="24">
        <f t="shared" si="331"/>
        <v>0</v>
      </c>
      <c r="AC1441" s="26">
        <v>21</v>
      </c>
      <c r="AD1441" s="26">
        <f t="shared" si="332"/>
        <v>0</v>
      </c>
      <c r="AE1441" s="26">
        <f t="shared" si="333"/>
        <v>0</v>
      </c>
      <c r="AL1441" s="26">
        <f t="shared" si="334"/>
        <v>0</v>
      </c>
      <c r="AM1441" s="26">
        <f t="shared" si="335"/>
        <v>0</v>
      </c>
      <c r="AN1441" s="27" t="s">
        <v>1648</v>
      </c>
      <c r="AO1441" s="27" t="s">
        <v>1659</v>
      </c>
      <c r="AP1441" s="15" t="s">
        <v>1669</v>
      </c>
    </row>
    <row r="1442" spans="1:42" x14ac:dyDescent="0.2">
      <c r="A1442" s="20"/>
      <c r="B1442" s="21" t="s">
        <v>1113</v>
      </c>
      <c r="C1442" s="21" t="s">
        <v>99</v>
      </c>
      <c r="D1442" s="42" t="s">
        <v>1297</v>
      </c>
      <c r="E1442" s="43"/>
      <c r="F1442" s="43"/>
      <c r="G1442" s="43"/>
      <c r="H1442" s="22">
        <f>SUM(H1443:H1449)</f>
        <v>0</v>
      </c>
      <c r="I1442" s="22">
        <f>SUM(I1443:I1449)</f>
        <v>0</v>
      </c>
      <c r="J1442" s="22">
        <f>H1442+I1442</f>
        <v>0</v>
      </c>
      <c r="K1442" s="15"/>
      <c r="L1442" s="22">
        <f>SUM(L1443:L1449)</f>
        <v>1.55436</v>
      </c>
      <c r="O1442" s="22">
        <f>IF(P1442="PR",J1442,SUM(N1443:N1449))</f>
        <v>0</v>
      </c>
      <c r="P1442" s="15" t="s">
        <v>1626</v>
      </c>
      <c r="Q1442" s="22">
        <f>IF(P1442="HS",H1442,0)</f>
        <v>0</v>
      </c>
      <c r="R1442" s="22">
        <f>IF(P1442="HS",I1442-O1442,0)</f>
        <v>0</v>
      </c>
      <c r="S1442" s="22">
        <f>IF(P1442="PS",H1442,0)</f>
        <v>0</v>
      </c>
      <c r="T1442" s="22">
        <f>IF(P1442="PS",I1442-O1442,0)</f>
        <v>0</v>
      </c>
      <c r="U1442" s="22">
        <f>IF(P1442="MP",H1442,0)</f>
        <v>0</v>
      </c>
      <c r="V1442" s="22">
        <f>IF(P1442="MP",I1442-O1442,0)</f>
        <v>0</v>
      </c>
      <c r="W1442" s="22">
        <f>IF(P1442="OM",H1442,0)</f>
        <v>0</v>
      </c>
      <c r="X1442" s="15" t="s">
        <v>1113</v>
      </c>
      <c r="AH1442" s="22">
        <f>SUM(Y1443:Y1449)</f>
        <v>0</v>
      </c>
      <c r="AI1442" s="22">
        <f>SUM(Z1443:Z1449)</f>
        <v>0</v>
      </c>
      <c r="AJ1442" s="22">
        <f>SUM(AA1443:AA1449)</f>
        <v>0</v>
      </c>
    </row>
    <row r="1443" spans="1:42" x14ac:dyDescent="0.2">
      <c r="A1443" s="23" t="s">
        <v>726</v>
      </c>
      <c r="B1443" s="23" t="s">
        <v>1113</v>
      </c>
      <c r="C1443" s="23" t="s">
        <v>1200</v>
      </c>
      <c r="D1443" s="23" t="s">
        <v>1298</v>
      </c>
      <c r="E1443" s="23" t="s">
        <v>1601</v>
      </c>
      <c r="F1443" s="24">
        <v>0.9</v>
      </c>
      <c r="G1443" s="24">
        <v>0</v>
      </c>
      <c r="H1443" s="24">
        <f t="shared" ref="H1443:H1449" si="336">ROUND(F1443*AD1443,2)</f>
        <v>0</v>
      </c>
      <c r="I1443" s="24">
        <f t="shared" ref="I1443:I1449" si="337">J1443-H1443</f>
        <v>0</v>
      </c>
      <c r="J1443" s="24">
        <f t="shared" ref="J1443:J1449" si="338">ROUND(F1443*G1443,2)</f>
        <v>0</v>
      </c>
      <c r="K1443" s="24">
        <v>3.9600000000000003E-2</v>
      </c>
      <c r="L1443" s="24">
        <f t="shared" ref="L1443:L1449" si="339">F1443*K1443</f>
        <v>3.5640000000000005E-2</v>
      </c>
      <c r="M1443" s="25" t="s">
        <v>7</v>
      </c>
      <c r="N1443" s="24">
        <f t="shared" ref="N1443:N1449" si="340">IF(M1443="5",I1443,0)</f>
        <v>0</v>
      </c>
      <c r="Y1443" s="24">
        <f t="shared" ref="Y1443:Y1449" si="341">IF(AC1443=0,J1443,0)</f>
        <v>0</v>
      </c>
      <c r="Z1443" s="24">
        <f t="shared" ref="Z1443:Z1449" si="342">IF(AC1443=15,J1443,0)</f>
        <v>0</v>
      </c>
      <c r="AA1443" s="24">
        <f t="shared" ref="AA1443:AA1449" si="343">IF(AC1443=21,J1443,0)</f>
        <v>0</v>
      </c>
      <c r="AC1443" s="26">
        <v>21</v>
      </c>
      <c r="AD1443" s="26">
        <f t="shared" ref="AD1443:AD1449" si="344">G1443*0</f>
        <v>0</v>
      </c>
      <c r="AE1443" s="26">
        <f t="shared" ref="AE1443:AE1449" si="345">G1443*(1-0)</f>
        <v>0</v>
      </c>
      <c r="AL1443" s="26">
        <f t="shared" ref="AL1443:AL1449" si="346">F1443*AD1443</f>
        <v>0</v>
      </c>
      <c r="AM1443" s="26">
        <f t="shared" ref="AM1443:AM1449" si="347">F1443*AE1443</f>
        <v>0</v>
      </c>
      <c r="AN1443" s="27" t="s">
        <v>1649</v>
      </c>
      <c r="AO1443" s="27" t="s">
        <v>1659</v>
      </c>
      <c r="AP1443" s="15" t="s">
        <v>1669</v>
      </c>
    </row>
    <row r="1444" spans="1:42" x14ac:dyDescent="0.2">
      <c r="A1444" s="23" t="s">
        <v>727</v>
      </c>
      <c r="B1444" s="23" t="s">
        <v>1113</v>
      </c>
      <c r="C1444" s="23" t="s">
        <v>1182</v>
      </c>
      <c r="D1444" s="23" t="s">
        <v>1299</v>
      </c>
      <c r="E1444" s="23" t="s">
        <v>1604</v>
      </c>
      <c r="F1444" s="24">
        <v>1</v>
      </c>
      <c r="G1444" s="24">
        <v>0</v>
      </c>
      <c r="H1444" s="24">
        <f t="shared" si="336"/>
        <v>0</v>
      </c>
      <c r="I1444" s="24">
        <f t="shared" si="337"/>
        <v>0</v>
      </c>
      <c r="J1444" s="24">
        <f t="shared" si="338"/>
        <v>0</v>
      </c>
      <c r="K1444" s="24">
        <v>5.1999999999999995E-4</v>
      </c>
      <c r="L1444" s="24">
        <f t="shared" si="339"/>
        <v>5.1999999999999995E-4</v>
      </c>
      <c r="M1444" s="25" t="s">
        <v>7</v>
      </c>
      <c r="N1444" s="24">
        <f t="shared" si="340"/>
        <v>0</v>
      </c>
      <c r="Y1444" s="24">
        <f t="shared" si="341"/>
        <v>0</v>
      </c>
      <c r="Z1444" s="24">
        <f t="shared" si="342"/>
        <v>0</v>
      </c>
      <c r="AA1444" s="24">
        <f t="shared" si="343"/>
        <v>0</v>
      </c>
      <c r="AC1444" s="26">
        <v>21</v>
      </c>
      <c r="AD1444" s="26">
        <f t="shared" si="344"/>
        <v>0</v>
      </c>
      <c r="AE1444" s="26">
        <f t="shared" si="345"/>
        <v>0</v>
      </c>
      <c r="AL1444" s="26">
        <f t="shared" si="346"/>
        <v>0</v>
      </c>
      <c r="AM1444" s="26">
        <f t="shared" si="347"/>
        <v>0</v>
      </c>
      <c r="AN1444" s="27" t="s">
        <v>1649</v>
      </c>
      <c r="AO1444" s="27" t="s">
        <v>1659</v>
      </c>
      <c r="AP1444" s="15" t="s">
        <v>1669</v>
      </c>
    </row>
    <row r="1445" spans="1:42" x14ac:dyDescent="0.2">
      <c r="A1445" s="23" t="s">
        <v>728</v>
      </c>
      <c r="B1445" s="23" t="s">
        <v>1113</v>
      </c>
      <c r="C1445" s="23" t="s">
        <v>1183</v>
      </c>
      <c r="D1445" s="23" t="s">
        <v>1300</v>
      </c>
      <c r="E1445" s="23" t="s">
        <v>1604</v>
      </c>
      <c r="F1445" s="24">
        <v>1</v>
      </c>
      <c r="G1445" s="24">
        <v>0</v>
      </c>
      <c r="H1445" s="24">
        <f t="shared" si="336"/>
        <v>0</v>
      </c>
      <c r="I1445" s="24">
        <f t="shared" si="337"/>
        <v>0</v>
      </c>
      <c r="J1445" s="24">
        <f t="shared" si="338"/>
        <v>0</v>
      </c>
      <c r="K1445" s="24">
        <v>2.2499999999999998E-3</v>
      </c>
      <c r="L1445" s="24">
        <f t="shared" si="339"/>
        <v>2.2499999999999998E-3</v>
      </c>
      <c r="M1445" s="25" t="s">
        <v>7</v>
      </c>
      <c r="N1445" s="24">
        <f t="shared" si="340"/>
        <v>0</v>
      </c>
      <c r="Y1445" s="24">
        <f t="shared" si="341"/>
        <v>0</v>
      </c>
      <c r="Z1445" s="24">
        <f t="shared" si="342"/>
        <v>0</v>
      </c>
      <c r="AA1445" s="24">
        <f t="shared" si="343"/>
        <v>0</v>
      </c>
      <c r="AC1445" s="26">
        <v>21</v>
      </c>
      <c r="AD1445" s="26">
        <f t="shared" si="344"/>
        <v>0</v>
      </c>
      <c r="AE1445" s="26">
        <f t="shared" si="345"/>
        <v>0</v>
      </c>
      <c r="AL1445" s="26">
        <f t="shared" si="346"/>
        <v>0</v>
      </c>
      <c r="AM1445" s="26">
        <f t="shared" si="347"/>
        <v>0</v>
      </c>
      <c r="AN1445" s="27" t="s">
        <v>1649</v>
      </c>
      <c r="AO1445" s="27" t="s">
        <v>1659</v>
      </c>
      <c r="AP1445" s="15" t="s">
        <v>1669</v>
      </c>
    </row>
    <row r="1446" spans="1:42" x14ac:dyDescent="0.2">
      <c r="A1446" s="23" t="s">
        <v>729</v>
      </c>
      <c r="B1446" s="23" t="s">
        <v>1113</v>
      </c>
      <c r="C1446" s="23" t="s">
        <v>1184</v>
      </c>
      <c r="D1446" s="23" t="s">
        <v>1301</v>
      </c>
      <c r="E1446" s="23" t="s">
        <v>1604</v>
      </c>
      <c r="F1446" s="24">
        <v>1</v>
      </c>
      <c r="G1446" s="24">
        <v>0</v>
      </c>
      <c r="H1446" s="24">
        <f t="shared" si="336"/>
        <v>0</v>
      </c>
      <c r="I1446" s="24">
        <f t="shared" si="337"/>
        <v>0</v>
      </c>
      <c r="J1446" s="24">
        <f t="shared" si="338"/>
        <v>0</v>
      </c>
      <c r="K1446" s="24">
        <v>1.933E-2</v>
      </c>
      <c r="L1446" s="24">
        <f t="shared" si="339"/>
        <v>1.933E-2</v>
      </c>
      <c r="M1446" s="25" t="s">
        <v>7</v>
      </c>
      <c r="N1446" s="24">
        <f t="shared" si="340"/>
        <v>0</v>
      </c>
      <c r="Y1446" s="24">
        <f t="shared" si="341"/>
        <v>0</v>
      </c>
      <c r="Z1446" s="24">
        <f t="shared" si="342"/>
        <v>0</v>
      </c>
      <c r="AA1446" s="24">
        <f t="shared" si="343"/>
        <v>0</v>
      </c>
      <c r="AC1446" s="26">
        <v>21</v>
      </c>
      <c r="AD1446" s="26">
        <f t="shared" si="344"/>
        <v>0</v>
      </c>
      <c r="AE1446" s="26">
        <f t="shared" si="345"/>
        <v>0</v>
      </c>
      <c r="AL1446" s="26">
        <f t="shared" si="346"/>
        <v>0</v>
      </c>
      <c r="AM1446" s="26">
        <f t="shared" si="347"/>
        <v>0</v>
      </c>
      <c r="AN1446" s="27" t="s">
        <v>1649</v>
      </c>
      <c r="AO1446" s="27" t="s">
        <v>1659</v>
      </c>
      <c r="AP1446" s="15" t="s">
        <v>1669</v>
      </c>
    </row>
    <row r="1447" spans="1:42" x14ac:dyDescent="0.2">
      <c r="A1447" s="23" t="s">
        <v>730</v>
      </c>
      <c r="B1447" s="23" t="s">
        <v>1113</v>
      </c>
      <c r="C1447" s="23" t="s">
        <v>1185</v>
      </c>
      <c r="D1447" s="23" t="s">
        <v>1302</v>
      </c>
      <c r="E1447" s="23" t="s">
        <v>1604</v>
      </c>
      <c r="F1447" s="24">
        <v>1</v>
      </c>
      <c r="G1447" s="24">
        <v>0</v>
      </c>
      <c r="H1447" s="24">
        <f t="shared" si="336"/>
        <v>0</v>
      </c>
      <c r="I1447" s="24">
        <f t="shared" si="337"/>
        <v>0</v>
      </c>
      <c r="J1447" s="24">
        <f t="shared" si="338"/>
        <v>0</v>
      </c>
      <c r="K1447" s="24">
        <v>1.56E-3</v>
      </c>
      <c r="L1447" s="24">
        <f t="shared" si="339"/>
        <v>1.56E-3</v>
      </c>
      <c r="M1447" s="25" t="s">
        <v>7</v>
      </c>
      <c r="N1447" s="24">
        <f t="shared" si="340"/>
        <v>0</v>
      </c>
      <c r="Y1447" s="24">
        <f t="shared" si="341"/>
        <v>0</v>
      </c>
      <c r="Z1447" s="24">
        <f t="shared" si="342"/>
        <v>0</v>
      </c>
      <c r="AA1447" s="24">
        <f t="shared" si="343"/>
        <v>0</v>
      </c>
      <c r="AC1447" s="26">
        <v>21</v>
      </c>
      <c r="AD1447" s="26">
        <f t="shared" si="344"/>
        <v>0</v>
      </c>
      <c r="AE1447" s="26">
        <f t="shared" si="345"/>
        <v>0</v>
      </c>
      <c r="AL1447" s="26">
        <f t="shared" si="346"/>
        <v>0</v>
      </c>
      <c r="AM1447" s="26">
        <f t="shared" si="347"/>
        <v>0</v>
      </c>
      <c r="AN1447" s="27" t="s">
        <v>1649</v>
      </c>
      <c r="AO1447" s="27" t="s">
        <v>1659</v>
      </c>
      <c r="AP1447" s="15" t="s">
        <v>1669</v>
      </c>
    </row>
    <row r="1448" spans="1:42" x14ac:dyDescent="0.2">
      <c r="A1448" s="23" t="s">
        <v>731</v>
      </c>
      <c r="B1448" s="23" t="s">
        <v>1113</v>
      </c>
      <c r="C1448" s="23" t="s">
        <v>1186</v>
      </c>
      <c r="D1448" s="23" t="s">
        <v>1303</v>
      </c>
      <c r="E1448" s="23" t="s">
        <v>1604</v>
      </c>
      <c r="F1448" s="24">
        <v>1</v>
      </c>
      <c r="G1448" s="24">
        <v>0</v>
      </c>
      <c r="H1448" s="24">
        <f t="shared" si="336"/>
        <v>0</v>
      </c>
      <c r="I1448" s="24">
        <f t="shared" si="337"/>
        <v>0</v>
      </c>
      <c r="J1448" s="24">
        <f t="shared" si="338"/>
        <v>0</v>
      </c>
      <c r="K1448" s="24">
        <v>1.9460000000000002E-2</v>
      </c>
      <c r="L1448" s="24">
        <f t="shared" si="339"/>
        <v>1.9460000000000002E-2</v>
      </c>
      <c r="M1448" s="25" t="s">
        <v>7</v>
      </c>
      <c r="N1448" s="24">
        <f t="shared" si="340"/>
        <v>0</v>
      </c>
      <c r="Y1448" s="24">
        <f t="shared" si="341"/>
        <v>0</v>
      </c>
      <c r="Z1448" s="24">
        <f t="shared" si="342"/>
        <v>0</v>
      </c>
      <c r="AA1448" s="24">
        <f t="shared" si="343"/>
        <v>0</v>
      </c>
      <c r="AC1448" s="26">
        <v>21</v>
      </c>
      <c r="AD1448" s="26">
        <f t="shared" si="344"/>
        <v>0</v>
      </c>
      <c r="AE1448" s="26">
        <f t="shared" si="345"/>
        <v>0</v>
      </c>
      <c r="AL1448" s="26">
        <f t="shared" si="346"/>
        <v>0</v>
      </c>
      <c r="AM1448" s="26">
        <f t="shared" si="347"/>
        <v>0</v>
      </c>
      <c r="AN1448" s="27" t="s">
        <v>1649</v>
      </c>
      <c r="AO1448" s="27" t="s">
        <v>1659</v>
      </c>
      <c r="AP1448" s="15" t="s">
        <v>1669</v>
      </c>
    </row>
    <row r="1449" spans="1:42" x14ac:dyDescent="0.2">
      <c r="A1449" s="23" t="s">
        <v>732</v>
      </c>
      <c r="B1449" s="23" t="s">
        <v>1113</v>
      </c>
      <c r="C1449" s="23" t="s">
        <v>1187</v>
      </c>
      <c r="D1449" s="23" t="s">
        <v>1304</v>
      </c>
      <c r="E1449" s="23" t="s">
        <v>1600</v>
      </c>
      <c r="F1449" s="24">
        <v>21.7</v>
      </c>
      <c r="G1449" s="24">
        <v>0</v>
      </c>
      <c r="H1449" s="24">
        <f t="shared" si="336"/>
        <v>0</v>
      </c>
      <c r="I1449" s="24">
        <f t="shared" si="337"/>
        <v>0</v>
      </c>
      <c r="J1449" s="24">
        <f t="shared" si="338"/>
        <v>0</v>
      </c>
      <c r="K1449" s="24">
        <v>6.8000000000000005E-2</v>
      </c>
      <c r="L1449" s="24">
        <f t="shared" si="339"/>
        <v>1.4756</v>
      </c>
      <c r="M1449" s="25" t="s">
        <v>7</v>
      </c>
      <c r="N1449" s="24">
        <f t="shared" si="340"/>
        <v>0</v>
      </c>
      <c r="Y1449" s="24">
        <f t="shared" si="341"/>
        <v>0</v>
      </c>
      <c r="Z1449" s="24">
        <f t="shared" si="342"/>
        <v>0</v>
      </c>
      <c r="AA1449" s="24">
        <f t="shared" si="343"/>
        <v>0</v>
      </c>
      <c r="AC1449" s="26">
        <v>21</v>
      </c>
      <c r="AD1449" s="26">
        <f t="shared" si="344"/>
        <v>0</v>
      </c>
      <c r="AE1449" s="26">
        <f t="shared" si="345"/>
        <v>0</v>
      </c>
      <c r="AL1449" s="26">
        <f t="shared" si="346"/>
        <v>0</v>
      </c>
      <c r="AM1449" s="26">
        <f t="shared" si="347"/>
        <v>0</v>
      </c>
      <c r="AN1449" s="27" t="s">
        <v>1649</v>
      </c>
      <c r="AO1449" s="27" t="s">
        <v>1659</v>
      </c>
      <c r="AP1449" s="15" t="s">
        <v>1669</v>
      </c>
    </row>
    <row r="1450" spans="1:42" x14ac:dyDescent="0.2">
      <c r="A1450" s="20"/>
      <c r="B1450" s="21" t="s">
        <v>1113</v>
      </c>
      <c r="C1450" s="21" t="s">
        <v>1188</v>
      </c>
      <c r="D1450" s="42" t="s">
        <v>1305</v>
      </c>
      <c r="E1450" s="43"/>
      <c r="F1450" s="43"/>
      <c r="G1450" s="43"/>
      <c r="H1450" s="22">
        <f>SUM(H1451:H1451)</f>
        <v>0</v>
      </c>
      <c r="I1450" s="22">
        <f>SUM(I1451:I1451)</f>
        <v>0</v>
      </c>
      <c r="J1450" s="22">
        <f>H1450+I1450</f>
        <v>0</v>
      </c>
      <c r="K1450" s="15"/>
      <c r="L1450" s="22">
        <f>SUM(L1451:L1451)</f>
        <v>0</v>
      </c>
      <c r="O1450" s="22">
        <f>IF(P1450="PR",J1450,SUM(N1451:N1451))</f>
        <v>0</v>
      </c>
      <c r="P1450" s="15" t="s">
        <v>1628</v>
      </c>
      <c r="Q1450" s="22">
        <f>IF(P1450="HS",H1450,0)</f>
        <v>0</v>
      </c>
      <c r="R1450" s="22">
        <f>IF(P1450="HS",I1450-O1450,0)</f>
        <v>0</v>
      </c>
      <c r="S1450" s="22">
        <f>IF(P1450="PS",H1450,0)</f>
        <v>0</v>
      </c>
      <c r="T1450" s="22">
        <f>IF(P1450="PS",I1450-O1450,0)</f>
        <v>0</v>
      </c>
      <c r="U1450" s="22">
        <f>IF(P1450="MP",H1450,0)</f>
        <v>0</v>
      </c>
      <c r="V1450" s="22">
        <f>IF(P1450="MP",I1450-O1450,0)</f>
        <v>0</v>
      </c>
      <c r="W1450" s="22">
        <f>IF(P1450="OM",H1450,0)</f>
        <v>0</v>
      </c>
      <c r="X1450" s="15" t="s">
        <v>1113</v>
      </c>
      <c r="AH1450" s="22">
        <f>SUM(Y1451:Y1451)</f>
        <v>0</v>
      </c>
      <c r="AI1450" s="22">
        <f>SUM(Z1451:Z1451)</f>
        <v>0</v>
      </c>
      <c r="AJ1450" s="22">
        <f>SUM(AA1451:AA1451)</f>
        <v>0</v>
      </c>
    </row>
    <row r="1451" spans="1:42" x14ac:dyDescent="0.2">
      <c r="A1451" s="23" t="s">
        <v>733</v>
      </c>
      <c r="B1451" s="23" t="s">
        <v>1113</v>
      </c>
      <c r="C1451" s="23" t="s">
        <v>1189</v>
      </c>
      <c r="D1451" s="23" t="s">
        <v>1306</v>
      </c>
      <c r="E1451" s="23" t="s">
        <v>1602</v>
      </c>
      <c r="F1451" s="24">
        <v>0.52</v>
      </c>
      <c r="G1451" s="24">
        <v>0</v>
      </c>
      <c r="H1451" s="24">
        <f>ROUND(F1451*AD1451,2)</f>
        <v>0</v>
      </c>
      <c r="I1451" s="24">
        <f>J1451-H1451</f>
        <v>0</v>
      </c>
      <c r="J1451" s="24">
        <f>ROUND(F1451*G1451,2)</f>
        <v>0</v>
      </c>
      <c r="K1451" s="24">
        <v>0</v>
      </c>
      <c r="L1451" s="24">
        <f>F1451*K1451</f>
        <v>0</v>
      </c>
      <c r="M1451" s="25" t="s">
        <v>10</v>
      </c>
      <c r="N1451" s="24">
        <f>IF(M1451="5",I1451,0)</f>
        <v>0</v>
      </c>
      <c r="Y1451" s="24">
        <f>IF(AC1451=0,J1451,0)</f>
        <v>0</v>
      </c>
      <c r="Z1451" s="24">
        <f>IF(AC1451=15,J1451,0)</f>
        <v>0</v>
      </c>
      <c r="AA1451" s="24">
        <f>IF(AC1451=21,J1451,0)</f>
        <v>0</v>
      </c>
      <c r="AC1451" s="26">
        <v>21</v>
      </c>
      <c r="AD1451" s="26">
        <f>G1451*0</f>
        <v>0</v>
      </c>
      <c r="AE1451" s="26">
        <f>G1451*(1-0)</f>
        <v>0</v>
      </c>
      <c r="AL1451" s="26">
        <f>F1451*AD1451</f>
        <v>0</v>
      </c>
      <c r="AM1451" s="26">
        <f>F1451*AE1451</f>
        <v>0</v>
      </c>
      <c r="AN1451" s="27" t="s">
        <v>1650</v>
      </c>
      <c r="AO1451" s="27" t="s">
        <v>1659</v>
      </c>
      <c r="AP1451" s="15" t="s">
        <v>1669</v>
      </c>
    </row>
    <row r="1452" spans="1:42" x14ac:dyDescent="0.2">
      <c r="D1452" s="28" t="s">
        <v>1537</v>
      </c>
      <c r="F1452" s="29">
        <v>0.52</v>
      </c>
    </row>
    <row r="1453" spans="1:42" x14ac:dyDescent="0.2">
      <c r="A1453" s="20"/>
      <c r="B1453" s="21" t="s">
        <v>1113</v>
      </c>
      <c r="C1453" s="21" t="s">
        <v>1190</v>
      </c>
      <c r="D1453" s="42" t="s">
        <v>1308</v>
      </c>
      <c r="E1453" s="43"/>
      <c r="F1453" s="43"/>
      <c r="G1453" s="43"/>
      <c r="H1453" s="22">
        <f>SUM(H1454:H1454)</f>
        <v>0</v>
      </c>
      <c r="I1453" s="22">
        <f>SUM(I1454:I1454)</f>
        <v>0</v>
      </c>
      <c r="J1453" s="22">
        <f>H1453+I1453</f>
        <v>0</v>
      </c>
      <c r="K1453" s="15"/>
      <c r="L1453" s="22">
        <f>SUM(L1454:L1454)</f>
        <v>0</v>
      </c>
      <c r="O1453" s="22">
        <f>IF(P1453="PR",J1453,SUM(N1454:N1454))</f>
        <v>0</v>
      </c>
      <c r="P1453" s="15" t="s">
        <v>1629</v>
      </c>
      <c r="Q1453" s="22">
        <f>IF(P1453="HS",H1453,0)</f>
        <v>0</v>
      </c>
      <c r="R1453" s="22">
        <f>IF(P1453="HS",I1453-O1453,0)</f>
        <v>0</v>
      </c>
      <c r="S1453" s="22">
        <f>IF(P1453="PS",H1453,0)</f>
        <v>0</v>
      </c>
      <c r="T1453" s="22">
        <f>IF(P1453="PS",I1453-O1453,0)</f>
        <v>0</v>
      </c>
      <c r="U1453" s="22">
        <f>IF(P1453="MP",H1453,0)</f>
        <v>0</v>
      </c>
      <c r="V1453" s="22">
        <f>IF(P1453="MP",I1453-O1453,0)</f>
        <v>0</v>
      </c>
      <c r="W1453" s="22">
        <f>IF(P1453="OM",H1453,0)</f>
        <v>0</v>
      </c>
      <c r="X1453" s="15" t="s">
        <v>1113</v>
      </c>
      <c r="AH1453" s="22">
        <f>SUM(Y1454:Y1454)</f>
        <v>0</v>
      </c>
      <c r="AI1453" s="22">
        <f>SUM(Z1454:Z1454)</f>
        <v>0</v>
      </c>
      <c r="AJ1453" s="22">
        <f>SUM(AA1454:AA1454)</f>
        <v>0</v>
      </c>
    </row>
    <row r="1454" spans="1:42" x14ac:dyDescent="0.2">
      <c r="A1454" s="23" t="s">
        <v>734</v>
      </c>
      <c r="B1454" s="23" t="s">
        <v>1113</v>
      </c>
      <c r="C1454" s="23"/>
      <c r="D1454" s="23" t="s">
        <v>1308</v>
      </c>
      <c r="E1454" s="23"/>
      <c r="F1454" s="24">
        <v>1</v>
      </c>
      <c r="G1454" s="24">
        <v>0</v>
      </c>
      <c r="H1454" s="24">
        <f>ROUND(F1454*AD1454,2)</f>
        <v>0</v>
      </c>
      <c r="I1454" s="24">
        <f>J1454-H1454</f>
        <v>0</v>
      </c>
      <c r="J1454" s="24">
        <f>ROUND(F1454*G1454,2)</f>
        <v>0</v>
      </c>
      <c r="K1454" s="24">
        <v>0</v>
      </c>
      <c r="L1454" s="24">
        <f>F1454*K1454</f>
        <v>0</v>
      </c>
      <c r="M1454" s="25" t="s">
        <v>8</v>
      </c>
      <c r="N1454" s="24">
        <f>IF(M1454="5",I1454,0)</f>
        <v>0</v>
      </c>
      <c r="Y1454" s="24">
        <f>IF(AC1454=0,J1454,0)</f>
        <v>0</v>
      </c>
      <c r="Z1454" s="24">
        <f>IF(AC1454=15,J1454,0)</f>
        <v>0</v>
      </c>
      <c r="AA1454" s="24">
        <f>IF(AC1454=21,J1454,0)</f>
        <v>0</v>
      </c>
      <c r="AC1454" s="26">
        <v>21</v>
      </c>
      <c r="AD1454" s="26">
        <f>G1454*0</f>
        <v>0</v>
      </c>
      <c r="AE1454" s="26">
        <f>G1454*(1-0)</f>
        <v>0</v>
      </c>
      <c r="AL1454" s="26">
        <f>F1454*AD1454</f>
        <v>0</v>
      </c>
      <c r="AM1454" s="26">
        <f>F1454*AE1454</f>
        <v>0</v>
      </c>
      <c r="AN1454" s="27" t="s">
        <v>1651</v>
      </c>
      <c r="AO1454" s="27" t="s">
        <v>1659</v>
      </c>
      <c r="AP1454" s="15" t="s">
        <v>1669</v>
      </c>
    </row>
    <row r="1455" spans="1:42" x14ac:dyDescent="0.2">
      <c r="A1455" s="20"/>
      <c r="B1455" s="21" t="s">
        <v>1113</v>
      </c>
      <c r="C1455" s="21" t="s">
        <v>1191</v>
      </c>
      <c r="D1455" s="42" t="s">
        <v>1309</v>
      </c>
      <c r="E1455" s="43"/>
      <c r="F1455" s="43"/>
      <c r="G1455" s="43"/>
      <c r="H1455" s="22">
        <f>SUM(H1456:H1461)</f>
        <v>0</v>
      </c>
      <c r="I1455" s="22">
        <f>SUM(I1456:I1461)</f>
        <v>0</v>
      </c>
      <c r="J1455" s="22">
        <f>H1455+I1455</f>
        <v>0</v>
      </c>
      <c r="K1455" s="15"/>
      <c r="L1455" s="22">
        <f>SUM(L1456:L1461)</f>
        <v>0</v>
      </c>
      <c r="O1455" s="22">
        <f>IF(P1455="PR",J1455,SUM(N1456:N1461))</f>
        <v>0</v>
      </c>
      <c r="P1455" s="15" t="s">
        <v>1628</v>
      </c>
      <c r="Q1455" s="22">
        <f>IF(P1455="HS",H1455,0)</f>
        <v>0</v>
      </c>
      <c r="R1455" s="22">
        <f>IF(P1455="HS",I1455-O1455,0)</f>
        <v>0</v>
      </c>
      <c r="S1455" s="22">
        <f>IF(P1455="PS",H1455,0)</f>
        <v>0</v>
      </c>
      <c r="T1455" s="22">
        <f>IF(P1455="PS",I1455-O1455,0)</f>
        <v>0</v>
      </c>
      <c r="U1455" s="22">
        <f>IF(P1455="MP",H1455,0)</f>
        <v>0</v>
      </c>
      <c r="V1455" s="22">
        <f>IF(P1455="MP",I1455-O1455,0)</f>
        <v>0</v>
      </c>
      <c r="W1455" s="22">
        <f>IF(P1455="OM",H1455,0)</f>
        <v>0</v>
      </c>
      <c r="X1455" s="15" t="s">
        <v>1113</v>
      </c>
      <c r="AH1455" s="22">
        <f>SUM(Y1456:Y1461)</f>
        <v>0</v>
      </c>
      <c r="AI1455" s="22">
        <f>SUM(Z1456:Z1461)</f>
        <v>0</v>
      </c>
      <c r="AJ1455" s="22">
        <f>SUM(AA1456:AA1461)</f>
        <v>0</v>
      </c>
    </row>
    <row r="1456" spans="1:42" x14ac:dyDescent="0.2">
      <c r="A1456" s="23" t="s">
        <v>735</v>
      </c>
      <c r="B1456" s="23" t="s">
        <v>1113</v>
      </c>
      <c r="C1456" s="23" t="s">
        <v>1192</v>
      </c>
      <c r="D1456" s="23" t="s">
        <v>1310</v>
      </c>
      <c r="E1456" s="23" t="s">
        <v>1602</v>
      </c>
      <c r="F1456" s="24">
        <v>1.66</v>
      </c>
      <c r="G1456" s="24">
        <v>0</v>
      </c>
      <c r="H1456" s="24">
        <f t="shared" ref="H1456:H1461" si="348">ROUND(F1456*AD1456,2)</f>
        <v>0</v>
      </c>
      <c r="I1456" s="24">
        <f t="shared" ref="I1456:I1461" si="349">J1456-H1456</f>
        <v>0</v>
      </c>
      <c r="J1456" s="24">
        <f t="shared" ref="J1456:J1461" si="350">ROUND(F1456*G1456,2)</f>
        <v>0</v>
      </c>
      <c r="K1456" s="24">
        <v>0</v>
      </c>
      <c r="L1456" s="24">
        <f t="shared" ref="L1456:L1461" si="351">F1456*K1456</f>
        <v>0</v>
      </c>
      <c r="M1456" s="25" t="s">
        <v>10</v>
      </c>
      <c r="N1456" s="24">
        <f t="shared" ref="N1456:N1461" si="352">IF(M1456="5",I1456,0)</f>
        <v>0</v>
      </c>
      <c r="Y1456" s="24">
        <f t="shared" ref="Y1456:Y1461" si="353">IF(AC1456=0,J1456,0)</f>
        <v>0</v>
      </c>
      <c r="Z1456" s="24">
        <f t="shared" ref="Z1456:Z1461" si="354">IF(AC1456=15,J1456,0)</f>
        <v>0</v>
      </c>
      <c r="AA1456" s="24">
        <f t="shared" ref="AA1456:AA1461" si="355">IF(AC1456=21,J1456,0)</f>
        <v>0</v>
      </c>
      <c r="AC1456" s="26">
        <v>21</v>
      </c>
      <c r="AD1456" s="26">
        <f t="shared" ref="AD1456:AD1461" si="356">G1456*0</f>
        <v>0</v>
      </c>
      <c r="AE1456" s="26">
        <f t="shared" ref="AE1456:AE1461" si="357">G1456*(1-0)</f>
        <v>0</v>
      </c>
      <c r="AL1456" s="26">
        <f t="shared" ref="AL1456:AL1461" si="358">F1456*AD1456</f>
        <v>0</v>
      </c>
      <c r="AM1456" s="26">
        <f t="shared" ref="AM1456:AM1461" si="359">F1456*AE1456</f>
        <v>0</v>
      </c>
      <c r="AN1456" s="27" t="s">
        <v>1652</v>
      </c>
      <c r="AO1456" s="27" t="s">
        <v>1659</v>
      </c>
      <c r="AP1456" s="15" t="s">
        <v>1669</v>
      </c>
    </row>
    <row r="1457" spans="1:42" x14ac:dyDescent="0.2">
      <c r="A1457" s="23" t="s">
        <v>736</v>
      </c>
      <c r="B1457" s="23" t="s">
        <v>1113</v>
      </c>
      <c r="C1457" s="23" t="s">
        <v>1193</v>
      </c>
      <c r="D1457" s="23" t="s">
        <v>1311</v>
      </c>
      <c r="E1457" s="23" t="s">
        <v>1602</v>
      </c>
      <c r="F1457" s="24">
        <v>1.66</v>
      </c>
      <c r="G1457" s="24">
        <v>0</v>
      </c>
      <c r="H1457" s="24">
        <f t="shared" si="348"/>
        <v>0</v>
      </c>
      <c r="I1457" s="24">
        <f t="shared" si="349"/>
        <v>0</v>
      </c>
      <c r="J1457" s="24">
        <f t="shared" si="350"/>
        <v>0</v>
      </c>
      <c r="K1457" s="24">
        <v>0</v>
      </c>
      <c r="L1457" s="24">
        <f t="shared" si="351"/>
        <v>0</v>
      </c>
      <c r="M1457" s="25" t="s">
        <v>10</v>
      </c>
      <c r="N1457" s="24">
        <f t="shared" si="352"/>
        <v>0</v>
      </c>
      <c r="Y1457" s="24">
        <f t="shared" si="353"/>
        <v>0</v>
      </c>
      <c r="Z1457" s="24">
        <f t="shared" si="354"/>
        <v>0</v>
      </c>
      <c r="AA1457" s="24">
        <f t="shared" si="355"/>
        <v>0</v>
      </c>
      <c r="AC1457" s="26">
        <v>21</v>
      </c>
      <c r="AD1457" s="26">
        <f t="shared" si="356"/>
        <v>0</v>
      </c>
      <c r="AE1457" s="26">
        <f t="shared" si="357"/>
        <v>0</v>
      </c>
      <c r="AL1457" s="26">
        <f t="shared" si="358"/>
        <v>0</v>
      </c>
      <c r="AM1457" s="26">
        <f t="shared" si="359"/>
        <v>0</v>
      </c>
      <c r="AN1457" s="27" t="s">
        <v>1652</v>
      </c>
      <c r="AO1457" s="27" t="s">
        <v>1659</v>
      </c>
      <c r="AP1457" s="15" t="s">
        <v>1669</v>
      </c>
    </row>
    <row r="1458" spans="1:42" x14ac:dyDescent="0.2">
      <c r="A1458" s="23" t="s">
        <v>737</v>
      </c>
      <c r="B1458" s="23" t="s">
        <v>1113</v>
      </c>
      <c r="C1458" s="23" t="s">
        <v>1194</v>
      </c>
      <c r="D1458" s="23" t="s">
        <v>1312</v>
      </c>
      <c r="E1458" s="23" t="s">
        <v>1602</v>
      </c>
      <c r="F1458" s="24">
        <v>1.66</v>
      </c>
      <c r="G1458" s="24">
        <v>0</v>
      </c>
      <c r="H1458" s="24">
        <f t="shared" si="348"/>
        <v>0</v>
      </c>
      <c r="I1458" s="24">
        <f t="shared" si="349"/>
        <v>0</v>
      </c>
      <c r="J1458" s="24">
        <f t="shared" si="350"/>
        <v>0</v>
      </c>
      <c r="K1458" s="24">
        <v>0</v>
      </c>
      <c r="L1458" s="24">
        <f t="shared" si="351"/>
        <v>0</v>
      </c>
      <c r="M1458" s="25" t="s">
        <v>10</v>
      </c>
      <c r="N1458" s="24">
        <f t="shared" si="352"/>
        <v>0</v>
      </c>
      <c r="Y1458" s="24">
        <f t="shared" si="353"/>
        <v>0</v>
      </c>
      <c r="Z1458" s="24">
        <f t="shared" si="354"/>
        <v>0</v>
      </c>
      <c r="AA1458" s="24">
        <f t="shared" si="355"/>
        <v>0</v>
      </c>
      <c r="AC1458" s="26">
        <v>21</v>
      </c>
      <c r="AD1458" s="26">
        <f t="shared" si="356"/>
        <v>0</v>
      </c>
      <c r="AE1458" s="26">
        <f t="shared" si="357"/>
        <v>0</v>
      </c>
      <c r="AL1458" s="26">
        <f t="shared" si="358"/>
        <v>0</v>
      </c>
      <c r="AM1458" s="26">
        <f t="shared" si="359"/>
        <v>0</v>
      </c>
      <c r="AN1458" s="27" t="s">
        <v>1652</v>
      </c>
      <c r="AO1458" s="27" t="s">
        <v>1659</v>
      </c>
      <c r="AP1458" s="15" t="s">
        <v>1669</v>
      </c>
    </row>
    <row r="1459" spans="1:42" x14ac:dyDescent="0.2">
      <c r="A1459" s="23" t="s">
        <v>738</v>
      </c>
      <c r="B1459" s="23" t="s">
        <v>1113</v>
      </c>
      <c r="C1459" s="23" t="s">
        <v>1195</v>
      </c>
      <c r="D1459" s="23" t="s">
        <v>1313</v>
      </c>
      <c r="E1459" s="23" t="s">
        <v>1602</v>
      </c>
      <c r="F1459" s="24">
        <v>1.66</v>
      </c>
      <c r="G1459" s="24">
        <v>0</v>
      </c>
      <c r="H1459" s="24">
        <f t="shared" si="348"/>
        <v>0</v>
      </c>
      <c r="I1459" s="24">
        <f t="shared" si="349"/>
        <v>0</v>
      </c>
      <c r="J1459" s="24">
        <f t="shared" si="350"/>
        <v>0</v>
      </c>
      <c r="K1459" s="24">
        <v>0</v>
      </c>
      <c r="L1459" s="24">
        <f t="shared" si="351"/>
        <v>0</v>
      </c>
      <c r="M1459" s="25" t="s">
        <v>10</v>
      </c>
      <c r="N1459" s="24">
        <f t="shared" si="352"/>
        <v>0</v>
      </c>
      <c r="Y1459" s="24">
        <f t="shared" si="353"/>
        <v>0</v>
      </c>
      <c r="Z1459" s="24">
        <f t="shared" si="354"/>
        <v>0</v>
      </c>
      <c r="AA1459" s="24">
        <f t="shared" si="355"/>
        <v>0</v>
      </c>
      <c r="AC1459" s="26">
        <v>21</v>
      </c>
      <c r="AD1459" s="26">
        <f t="shared" si="356"/>
        <v>0</v>
      </c>
      <c r="AE1459" s="26">
        <f t="shared" si="357"/>
        <v>0</v>
      </c>
      <c r="AL1459" s="26">
        <f t="shared" si="358"/>
        <v>0</v>
      </c>
      <c r="AM1459" s="26">
        <f t="shared" si="359"/>
        <v>0</v>
      </c>
      <c r="AN1459" s="27" t="s">
        <v>1652</v>
      </c>
      <c r="AO1459" s="27" t="s">
        <v>1659</v>
      </c>
      <c r="AP1459" s="15" t="s">
        <v>1669</v>
      </c>
    </row>
    <row r="1460" spans="1:42" x14ac:dyDescent="0.2">
      <c r="A1460" s="23" t="s">
        <v>739</v>
      </c>
      <c r="B1460" s="23" t="s">
        <v>1113</v>
      </c>
      <c r="C1460" s="23" t="s">
        <v>1196</v>
      </c>
      <c r="D1460" s="23" t="s">
        <v>1314</v>
      </c>
      <c r="E1460" s="23" t="s">
        <v>1602</v>
      </c>
      <c r="F1460" s="24">
        <v>1.66</v>
      </c>
      <c r="G1460" s="24">
        <v>0</v>
      </c>
      <c r="H1460" s="24">
        <f t="shared" si="348"/>
        <v>0</v>
      </c>
      <c r="I1460" s="24">
        <f t="shared" si="349"/>
        <v>0</v>
      </c>
      <c r="J1460" s="24">
        <f t="shared" si="350"/>
        <v>0</v>
      </c>
      <c r="K1460" s="24">
        <v>0</v>
      </c>
      <c r="L1460" s="24">
        <f t="shared" si="351"/>
        <v>0</v>
      </c>
      <c r="M1460" s="25" t="s">
        <v>10</v>
      </c>
      <c r="N1460" s="24">
        <f t="shared" si="352"/>
        <v>0</v>
      </c>
      <c r="Y1460" s="24">
        <f t="shared" si="353"/>
        <v>0</v>
      </c>
      <c r="Z1460" s="24">
        <f t="shared" si="354"/>
        <v>0</v>
      </c>
      <c r="AA1460" s="24">
        <f t="shared" si="355"/>
        <v>0</v>
      </c>
      <c r="AC1460" s="26">
        <v>21</v>
      </c>
      <c r="AD1460" s="26">
        <f t="shared" si="356"/>
        <v>0</v>
      </c>
      <c r="AE1460" s="26">
        <f t="shared" si="357"/>
        <v>0</v>
      </c>
      <c r="AL1460" s="26">
        <f t="shared" si="358"/>
        <v>0</v>
      </c>
      <c r="AM1460" s="26">
        <f t="shared" si="359"/>
        <v>0</v>
      </c>
      <c r="AN1460" s="27" t="s">
        <v>1652</v>
      </c>
      <c r="AO1460" s="27" t="s">
        <v>1659</v>
      </c>
      <c r="AP1460" s="15" t="s">
        <v>1669</v>
      </c>
    </row>
    <row r="1461" spans="1:42" x14ac:dyDescent="0.2">
      <c r="A1461" s="23" t="s">
        <v>740</v>
      </c>
      <c r="B1461" s="23" t="s">
        <v>1113</v>
      </c>
      <c r="C1461" s="23" t="s">
        <v>1197</v>
      </c>
      <c r="D1461" s="23" t="s">
        <v>1315</v>
      </c>
      <c r="E1461" s="23" t="s">
        <v>1602</v>
      </c>
      <c r="F1461" s="24">
        <v>1.66</v>
      </c>
      <c r="G1461" s="24">
        <v>0</v>
      </c>
      <c r="H1461" s="24">
        <f t="shared" si="348"/>
        <v>0</v>
      </c>
      <c r="I1461" s="24">
        <f t="shared" si="349"/>
        <v>0</v>
      </c>
      <c r="J1461" s="24">
        <f t="shared" si="350"/>
        <v>0</v>
      </c>
      <c r="K1461" s="24">
        <v>0</v>
      </c>
      <c r="L1461" s="24">
        <f t="shared" si="351"/>
        <v>0</v>
      </c>
      <c r="M1461" s="25" t="s">
        <v>10</v>
      </c>
      <c r="N1461" s="24">
        <f t="shared" si="352"/>
        <v>0</v>
      </c>
      <c r="Y1461" s="24">
        <f t="shared" si="353"/>
        <v>0</v>
      </c>
      <c r="Z1461" s="24">
        <f t="shared" si="354"/>
        <v>0</v>
      </c>
      <c r="AA1461" s="24">
        <f t="shared" si="355"/>
        <v>0</v>
      </c>
      <c r="AC1461" s="26">
        <v>21</v>
      </c>
      <c r="AD1461" s="26">
        <f t="shared" si="356"/>
        <v>0</v>
      </c>
      <c r="AE1461" s="26">
        <f t="shared" si="357"/>
        <v>0</v>
      </c>
      <c r="AL1461" s="26">
        <f t="shared" si="358"/>
        <v>0</v>
      </c>
      <c r="AM1461" s="26">
        <f t="shared" si="359"/>
        <v>0</v>
      </c>
      <c r="AN1461" s="27" t="s">
        <v>1652</v>
      </c>
      <c r="AO1461" s="27" t="s">
        <v>1659</v>
      </c>
      <c r="AP1461" s="15" t="s">
        <v>1669</v>
      </c>
    </row>
    <row r="1462" spans="1:42" x14ac:dyDescent="0.2">
      <c r="A1462" s="20"/>
      <c r="B1462" s="21" t="s">
        <v>1114</v>
      </c>
      <c r="C1462" s="21"/>
      <c r="D1462" s="42" t="s">
        <v>1538</v>
      </c>
      <c r="E1462" s="43"/>
      <c r="F1462" s="43"/>
      <c r="G1462" s="43"/>
      <c r="H1462" s="22">
        <f>H1463+H1466+H1469+H1474+H1481+H1484+H1507+H1516+H1542+H1547+H1558+H1565+H1572+H1575+H1577</f>
        <v>0</v>
      </c>
      <c r="I1462" s="22">
        <f>I1463+I1466+I1469+I1474+I1481+I1484+I1507+I1516+I1542+I1547+I1558+I1565+I1572+I1575+I1577</f>
        <v>0</v>
      </c>
      <c r="J1462" s="22">
        <f>H1462+I1462</f>
        <v>0</v>
      </c>
      <c r="K1462" s="15"/>
      <c r="L1462" s="22">
        <f>L1463+L1466+L1469+L1474+L1481+L1484+L1507+L1516+L1542+L1547+L1558+L1565+L1572+L1575+L1577</f>
        <v>7.7225503</v>
      </c>
    </row>
    <row r="1463" spans="1:42" x14ac:dyDescent="0.2">
      <c r="A1463" s="20"/>
      <c r="B1463" s="21" t="s">
        <v>1114</v>
      </c>
      <c r="C1463" s="21" t="s">
        <v>38</v>
      </c>
      <c r="D1463" s="42" t="s">
        <v>1218</v>
      </c>
      <c r="E1463" s="43"/>
      <c r="F1463" s="43"/>
      <c r="G1463" s="43"/>
      <c r="H1463" s="22">
        <f>SUM(H1464:H1464)</f>
        <v>0</v>
      </c>
      <c r="I1463" s="22">
        <f>SUM(I1464:I1464)</f>
        <v>0</v>
      </c>
      <c r="J1463" s="22">
        <f>H1463+I1463</f>
        <v>0</v>
      </c>
      <c r="K1463" s="15"/>
      <c r="L1463" s="22">
        <f>SUM(L1464:L1464)</f>
        <v>0.37241499999999994</v>
      </c>
      <c r="O1463" s="22">
        <f>IF(P1463="PR",J1463,SUM(N1464:N1464))</f>
        <v>0</v>
      </c>
      <c r="P1463" s="15" t="s">
        <v>1626</v>
      </c>
      <c r="Q1463" s="22">
        <f>IF(P1463="HS",H1463,0)</f>
        <v>0</v>
      </c>
      <c r="R1463" s="22">
        <f>IF(P1463="HS",I1463-O1463,0)</f>
        <v>0</v>
      </c>
      <c r="S1463" s="22">
        <f>IF(P1463="PS",H1463,0)</f>
        <v>0</v>
      </c>
      <c r="T1463" s="22">
        <f>IF(P1463="PS",I1463-O1463,0)</f>
        <v>0</v>
      </c>
      <c r="U1463" s="22">
        <f>IF(P1463="MP",H1463,0)</f>
        <v>0</v>
      </c>
      <c r="V1463" s="22">
        <f>IF(P1463="MP",I1463-O1463,0)</f>
        <v>0</v>
      </c>
      <c r="W1463" s="22">
        <f>IF(P1463="OM",H1463,0)</f>
        <v>0</v>
      </c>
      <c r="X1463" s="15" t="s">
        <v>1114</v>
      </c>
      <c r="AH1463" s="22">
        <f>SUM(Y1464:Y1464)</f>
        <v>0</v>
      </c>
      <c r="AI1463" s="22">
        <f>SUM(Z1464:Z1464)</f>
        <v>0</v>
      </c>
      <c r="AJ1463" s="22">
        <f>SUM(AA1464:AA1464)</f>
        <v>0</v>
      </c>
    </row>
    <row r="1464" spans="1:42" x14ac:dyDescent="0.2">
      <c r="A1464" s="23" t="s">
        <v>741</v>
      </c>
      <c r="B1464" s="23" t="s">
        <v>1114</v>
      </c>
      <c r="C1464" s="23" t="s">
        <v>1122</v>
      </c>
      <c r="D1464" s="40" t="s">
        <v>1686</v>
      </c>
      <c r="E1464" s="23" t="s">
        <v>1600</v>
      </c>
      <c r="F1464" s="24">
        <v>3.53</v>
      </c>
      <c r="G1464" s="24">
        <v>0</v>
      </c>
      <c r="H1464" s="24">
        <f>ROUND(F1464*AD1464,2)</f>
        <v>0</v>
      </c>
      <c r="I1464" s="24">
        <f>J1464-H1464</f>
        <v>0</v>
      </c>
      <c r="J1464" s="24">
        <f>ROUND(F1464*G1464,2)</f>
        <v>0</v>
      </c>
      <c r="K1464" s="24">
        <v>0.1055</v>
      </c>
      <c r="L1464" s="24">
        <f>F1464*K1464</f>
        <v>0.37241499999999994</v>
      </c>
      <c r="M1464" s="25" t="s">
        <v>7</v>
      </c>
      <c r="N1464" s="24">
        <f>IF(M1464="5",I1464,0)</f>
        <v>0</v>
      </c>
      <c r="Y1464" s="24">
        <f>IF(AC1464=0,J1464,0)</f>
        <v>0</v>
      </c>
      <c r="Z1464" s="24">
        <f>IF(AC1464=15,J1464,0)</f>
        <v>0</v>
      </c>
      <c r="AA1464" s="24">
        <f>IF(AC1464=21,J1464,0)</f>
        <v>0</v>
      </c>
      <c r="AC1464" s="26">
        <v>21</v>
      </c>
      <c r="AD1464" s="26">
        <f>G1464*0.853314527503526</f>
        <v>0</v>
      </c>
      <c r="AE1464" s="26">
        <f>G1464*(1-0.853314527503526)</f>
        <v>0</v>
      </c>
      <c r="AL1464" s="26">
        <f>F1464*AD1464</f>
        <v>0</v>
      </c>
      <c r="AM1464" s="26">
        <f>F1464*AE1464</f>
        <v>0</v>
      </c>
      <c r="AN1464" s="27" t="s">
        <v>1638</v>
      </c>
      <c r="AO1464" s="27" t="s">
        <v>1653</v>
      </c>
      <c r="AP1464" s="15" t="s">
        <v>1670</v>
      </c>
    </row>
    <row r="1465" spans="1:42" x14ac:dyDescent="0.2">
      <c r="D1465" s="28" t="s">
        <v>1539</v>
      </c>
      <c r="F1465" s="29">
        <v>3.53</v>
      </c>
    </row>
    <row r="1466" spans="1:42" x14ac:dyDescent="0.2">
      <c r="A1466" s="20"/>
      <c r="B1466" s="21" t="s">
        <v>1114</v>
      </c>
      <c r="C1466" s="21" t="s">
        <v>41</v>
      </c>
      <c r="D1466" s="42" t="s">
        <v>1220</v>
      </c>
      <c r="E1466" s="43"/>
      <c r="F1466" s="43"/>
      <c r="G1466" s="43"/>
      <c r="H1466" s="22">
        <f>SUM(H1467:H1467)</f>
        <v>0</v>
      </c>
      <c r="I1466" s="22">
        <f>SUM(I1467:I1467)</f>
        <v>0</v>
      </c>
      <c r="J1466" s="22">
        <f>H1466+I1466</f>
        <v>0</v>
      </c>
      <c r="K1466" s="15"/>
      <c r="L1466" s="22">
        <f>SUM(L1467:L1467)</f>
        <v>0.29406599999999999</v>
      </c>
      <c r="O1466" s="22">
        <f>IF(P1466="PR",J1466,SUM(N1467:N1467))</f>
        <v>0</v>
      </c>
      <c r="P1466" s="15" t="s">
        <v>1626</v>
      </c>
      <c r="Q1466" s="22">
        <f>IF(P1466="HS",H1466,0)</f>
        <v>0</v>
      </c>
      <c r="R1466" s="22">
        <f>IF(P1466="HS",I1466-O1466,0)</f>
        <v>0</v>
      </c>
      <c r="S1466" s="22">
        <f>IF(P1466="PS",H1466,0)</f>
        <v>0</v>
      </c>
      <c r="T1466" s="22">
        <f>IF(P1466="PS",I1466-O1466,0)</f>
        <v>0</v>
      </c>
      <c r="U1466" s="22">
        <f>IF(P1466="MP",H1466,0)</f>
        <v>0</v>
      </c>
      <c r="V1466" s="22">
        <f>IF(P1466="MP",I1466-O1466,0)</f>
        <v>0</v>
      </c>
      <c r="W1466" s="22">
        <f>IF(P1466="OM",H1466,0)</f>
        <v>0</v>
      </c>
      <c r="X1466" s="15" t="s">
        <v>1114</v>
      </c>
      <c r="AH1466" s="22">
        <f>SUM(Y1467:Y1467)</f>
        <v>0</v>
      </c>
      <c r="AI1466" s="22">
        <f>SUM(Z1467:Z1467)</f>
        <v>0</v>
      </c>
      <c r="AJ1466" s="22">
        <f>SUM(AA1467:AA1467)</f>
        <v>0</v>
      </c>
    </row>
    <row r="1467" spans="1:42" x14ac:dyDescent="0.2">
      <c r="A1467" s="23" t="s">
        <v>742</v>
      </c>
      <c r="B1467" s="23" t="s">
        <v>1114</v>
      </c>
      <c r="C1467" s="23" t="s">
        <v>1123</v>
      </c>
      <c r="D1467" s="23" t="s">
        <v>1221</v>
      </c>
      <c r="E1467" s="23" t="s">
        <v>1600</v>
      </c>
      <c r="F1467" s="24">
        <v>15.81</v>
      </c>
      <c r="G1467" s="24">
        <v>0</v>
      </c>
      <c r="H1467" s="24">
        <f>ROUND(F1467*AD1467,2)</f>
        <v>0</v>
      </c>
      <c r="I1467" s="24">
        <f>J1467-H1467</f>
        <v>0</v>
      </c>
      <c r="J1467" s="24">
        <f>ROUND(F1467*G1467,2)</f>
        <v>0</v>
      </c>
      <c r="K1467" s="24">
        <v>1.8599999999999998E-2</v>
      </c>
      <c r="L1467" s="24">
        <f>F1467*K1467</f>
        <v>0.29406599999999999</v>
      </c>
      <c r="M1467" s="25" t="s">
        <v>7</v>
      </c>
      <c r="N1467" s="24">
        <f>IF(M1467="5",I1467,0)</f>
        <v>0</v>
      </c>
      <c r="Y1467" s="24">
        <f>IF(AC1467=0,J1467,0)</f>
        <v>0</v>
      </c>
      <c r="Z1467" s="24">
        <f>IF(AC1467=15,J1467,0)</f>
        <v>0</v>
      </c>
      <c r="AA1467" s="24">
        <f>IF(AC1467=21,J1467,0)</f>
        <v>0</v>
      </c>
      <c r="AC1467" s="26">
        <v>21</v>
      </c>
      <c r="AD1467" s="26">
        <f>G1467*0.563277249451353</f>
        <v>0</v>
      </c>
      <c r="AE1467" s="26">
        <f>G1467*(1-0.563277249451353)</f>
        <v>0</v>
      </c>
      <c r="AL1467" s="26">
        <f>F1467*AD1467</f>
        <v>0</v>
      </c>
      <c r="AM1467" s="26">
        <f>F1467*AE1467</f>
        <v>0</v>
      </c>
      <c r="AN1467" s="27" t="s">
        <v>1639</v>
      </c>
      <c r="AO1467" s="27" t="s">
        <v>1653</v>
      </c>
      <c r="AP1467" s="15" t="s">
        <v>1670</v>
      </c>
    </row>
    <row r="1468" spans="1:42" x14ac:dyDescent="0.2">
      <c r="D1468" s="28" t="s">
        <v>1540</v>
      </c>
      <c r="F1468" s="29">
        <v>15.81</v>
      </c>
    </row>
    <row r="1469" spans="1:42" x14ac:dyDescent="0.2">
      <c r="A1469" s="20"/>
      <c r="B1469" s="21" t="s">
        <v>1114</v>
      </c>
      <c r="C1469" s="21" t="s">
        <v>66</v>
      </c>
      <c r="D1469" s="42" t="s">
        <v>1223</v>
      </c>
      <c r="E1469" s="43"/>
      <c r="F1469" s="43"/>
      <c r="G1469" s="43"/>
      <c r="H1469" s="22">
        <f>SUM(H1470:H1472)</f>
        <v>0</v>
      </c>
      <c r="I1469" s="22">
        <f>SUM(I1470:I1472)</f>
        <v>0</v>
      </c>
      <c r="J1469" s="22">
        <f>H1469+I1469</f>
        <v>0</v>
      </c>
      <c r="K1469" s="15"/>
      <c r="L1469" s="22">
        <f>SUM(L1470:L1472)</f>
        <v>0.57913160000000008</v>
      </c>
      <c r="O1469" s="22">
        <f>IF(P1469="PR",J1469,SUM(N1470:N1472))</f>
        <v>0</v>
      </c>
      <c r="P1469" s="15" t="s">
        <v>1626</v>
      </c>
      <c r="Q1469" s="22">
        <f>IF(P1469="HS",H1469,0)</f>
        <v>0</v>
      </c>
      <c r="R1469" s="22">
        <f>IF(P1469="HS",I1469-O1469,0)</f>
        <v>0</v>
      </c>
      <c r="S1469" s="22">
        <f>IF(P1469="PS",H1469,0)</f>
        <v>0</v>
      </c>
      <c r="T1469" s="22">
        <f>IF(P1469="PS",I1469-O1469,0)</f>
        <v>0</v>
      </c>
      <c r="U1469" s="22">
        <f>IF(P1469="MP",H1469,0)</f>
        <v>0</v>
      </c>
      <c r="V1469" s="22">
        <f>IF(P1469="MP",I1469-O1469,0)</f>
        <v>0</v>
      </c>
      <c r="W1469" s="22">
        <f>IF(P1469="OM",H1469,0)</f>
        <v>0</v>
      </c>
      <c r="X1469" s="15" t="s">
        <v>1114</v>
      </c>
      <c r="AH1469" s="22">
        <f>SUM(Y1470:Y1472)</f>
        <v>0</v>
      </c>
      <c r="AI1469" s="22">
        <f>SUM(Z1470:Z1472)</f>
        <v>0</v>
      </c>
      <c r="AJ1469" s="22">
        <f>SUM(AA1470:AA1472)</f>
        <v>0</v>
      </c>
    </row>
    <row r="1470" spans="1:42" x14ac:dyDescent="0.2">
      <c r="A1470" s="23" t="s">
        <v>743</v>
      </c>
      <c r="B1470" s="23" t="s">
        <v>1114</v>
      </c>
      <c r="C1470" s="23" t="s">
        <v>1127</v>
      </c>
      <c r="D1470" s="23" t="s">
        <v>1229</v>
      </c>
      <c r="E1470" s="23" t="s">
        <v>1600</v>
      </c>
      <c r="F1470" s="24">
        <v>15.46</v>
      </c>
      <c r="G1470" s="24">
        <v>0</v>
      </c>
      <c r="H1470" s="24">
        <f>ROUND(F1470*AD1470,2)</f>
        <v>0</v>
      </c>
      <c r="I1470" s="24">
        <f>J1470-H1470</f>
        <v>0</v>
      </c>
      <c r="J1470" s="24">
        <f>ROUND(F1470*G1470,2)</f>
        <v>0</v>
      </c>
      <c r="K1470" s="24">
        <v>3.415E-2</v>
      </c>
      <c r="L1470" s="24">
        <f>F1470*K1470</f>
        <v>0.52795900000000007</v>
      </c>
      <c r="M1470" s="25" t="s">
        <v>7</v>
      </c>
      <c r="N1470" s="24">
        <f>IF(M1470="5",I1470,0)</f>
        <v>0</v>
      </c>
      <c r="Y1470" s="24">
        <f>IF(AC1470=0,J1470,0)</f>
        <v>0</v>
      </c>
      <c r="Z1470" s="24">
        <f>IF(AC1470=15,J1470,0)</f>
        <v>0</v>
      </c>
      <c r="AA1470" s="24">
        <f>IF(AC1470=21,J1470,0)</f>
        <v>0</v>
      </c>
      <c r="AC1470" s="26">
        <v>21</v>
      </c>
      <c r="AD1470" s="26">
        <f>G1470*0.841828478964401</f>
        <v>0</v>
      </c>
      <c r="AE1470" s="26">
        <f>G1470*(1-0.841828478964401)</f>
        <v>0</v>
      </c>
      <c r="AL1470" s="26">
        <f>F1470*AD1470</f>
        <v>0</v>
      </c>
      <c r="AM1470" s="26">
        <f>F1470*AE1470</f>
        <v>0</v>
      </c>
      <c r="AN1470" s="27" t="s">
        <v>1640</v>
      </c>
      <c r="AO1470" s="27" t="s">
        <v>1654</v>
      </c>
      <c r="AP1470" s="15" t="s">
        <v>1670</v>
      </c>
    </row>
    <row r="1471" spans="1:42" x14ac:dyDescent="0.2">
      <c r="D1471" s="28" t="s">
        <v>1541</v>
      </c>
      <c r="F1471" s="29">
        <v>15.46</v>
      </c>
    </row>
    <row r="1472" spans="1:42" x14ac:dyDescent="0.2">
      <c r="A1472" s="23" t="s">
        <v>744</v>
      </c>
      <c r="B1472" s="23" t="s">
        <v>1114</v>
      </c>
      <c r="C1472" s="23" t="s">
        <v>1128</v>
      </c>
      <c r="D1472" s="40" t="s">
        <v>1687</v>
      </c>
      <c r="E1472" s="23" t="s">
        <v>1600</v>
      </c>
      <c r="F1472" s="24">
        <v>15.46</v>
      </c>
      <c r="G1472" s="24">
        <v>0</v>
      </c>
      <c r="H1472" s="24">
        <f>ROUND(F1472*AD1472,2)</f>
        <v>0</v>
      </c>
      <c r="I1472" s="24">
        <f>J1472-H1472</f>
        <v>0</v>
      </c>
      <c r="J1472" s="24">
        <f>ROUND(F1472*G1472,2)</f>
        <v>0</v>
      </c>
      <c r="K1472" s="24">
        <v>3.31E-3</v>
      </c>
      <c r="L1472" s="24">
        <f>F1472*K1472</f>
        <v>5.1172600000000006E-2</v>
      </c>
      <c r="M1472" s="25" t="s">
        <v>7</v>
      </c>
      <c r="N1472" s="24">
        <f>IF(M1472="5",I1472,0)</f>
        <v>0</v>
      </c>
      <c r="Y1472" s="24">
        <f>IF(AC1472=0,J1472,0)</f>
        <v>0</v>
      </c>
      <c r="Z1472" s="24">
        <f>IF(AC1472=15,J1472,0)</f>
        <v>0</v>
      </c>
      <c r="AA1472" s="24">
        <f>IF(AC1472=21,J1472,0)</f>
        <v>0</v>
      </c>
      <c r="AC1472" s="26">
        <v>21</v>
      </c>
      <c r="AD1472" s="26">
        <f>G1472*0.752032520325203</f>
        <v>0</v>
      </c>
      <c r="AE1472" s="26">
        <f>G1472*(1-0.752032520325203)</f>
        <v>0</v>
      </c>
      <c r="AL1472" s="26">
        <f>F1472*AD1472</f>
        <v>0</v>
      </c>
      <c r="AM1472" s="26">
        <f>F1472*AE1472</f>
        <v>0</v>
      </c>
      <c r="AN1472" s="27" t="s">
        <v>1640</v>
      </c>
      <c r="AO1472" s="27" t="s">
        <v>1654</v>
      </c>
      <c r="AP1472" s="15" t="s">
        <v>1670</v>
      </c>
    </row>
    <row r="1473" spans="1:42" x14ac:dyDescent="0.2">
      <c r="D1473" s="28" t="s">
        <v>1541</v>
      </c>
      <c r="F1473" s="29">
        <v>15.46</v>
      </c>
    </row>
    <row r="1474" spans="1:42" x14ac:dyDescent="0.2">
      <c r="A1474" s="20"/>
      <c r="B1474" s="21" t="s">
        <v>1114</v>
      </c>
      <c r="C1474" s="21" t="s">
        <v>696</v>
      </c>
      <c r="D1474" s="42" t="s">
        <v>1231</v>
      </c>
      <c r="E1474" s="43"/>
      <c r="F1474" s="43"/>
      <c r="G1474" s="43"/>
      <c r="H1474" s="22">
        <f>SUM(H1475:H1479)</f>
        <v>0</v>
      </c>
      <c r="I1474" s="22">
        <f>SUM(I1475:I1479)</f>
        <v>0</v>
      </c>
      <c r="J1474" s="22">
        <f>H1474+I1474</f>
        <v>0</v>
      </c>
      <c r="K1474" s="15"/>
      <c r="L1474" s="22">
        <f>SUM(L1475:L1479)</f>
        <v>2.0252600000000003E-2</v>
      </c>
      <c r="O1474" s="22">
        <f>IF(P1474="PR",J1474,SUM(N1475:N1479))</f>
        <v>0</v>
      </c>
      <c r="P1474" s="15" t="s">
        <v>1627</v>
      </c>
      <c r="Q1474" s="22">
        <f>IF(P1474="HS",H1474,0)</f>
        <v>0</v>
      </c>
      <c r="R1474" s="22">
        <f>IF(P1474="HS",I1474-O1474,0)</f>
        <v>0</v>
      </c>
      <c r="S1474" s="22">
        <f>IF(P1474="PS",H1474,0)</f>
        <v>0</v>
      </c>
      <c r="T1474" s="22">
        <f>IF(P1474="PS",I1474-O1474,0)</f>
        <v>0</v>
      </c>
      <c r="U1474" s="22">
        <f>IF(P1474="MP",H1474,0)</f>
        <v>0</v>
      </c>
      <c r="V1474" s="22">
        <f>IF(P1474="MP",I1474-O1474,0)</f>
        <v>0</v>
      </c>
      <c r="W1474" s="22">
        <f>IF(P1474="OM",H1474,0)</f>
        <v>0</v>
      </c>
      <c r="X1474" s="15" t="s">
        <v>1114</v>
      </c>
      <c r="AH1474" s="22">
        <f>SUM(Y1475:Y1479)</f>
        <v>0</v>
      </c>
      <c r="AI1474" s="22">
        <f>SUM(Z1475:Z1479)</f>
        <v>0</v>
      </c>
      <c r="AJ1474" s="22">
        <f>SUM(AA1475:AA1479)</f>
        <v>0</v>
      </c>
    </row>
    <row r="1475" spans="1:42" x14ac:dyDescent="0.2">
      <c r="A1475" s="23" t="s">
        <v>745</v>
      </c>
      <c r="B1475" s="23" t="s">
        <v>1114</v>
      </c>
      <c r="C1475" s="23" t="s">
        <v>1129</v>
      </c>
      <c r="D1475" s="40" t="s">
        <v>1232</v>
      </c>
      <c r="E1475" s="23" t="s">
        <v>1600</v>
      </c>
      <c r="F1475" s="24">
        <v>15.46</v>
      </c>
      <c r="G1475" s="24">
        <v>0</v>
      </c>
      <c r="H1475" s="24">
        <f>ROUND(F1475*AD1475,2)</f>
        <v>0</v>
      </c>
      <c r="I1475" s="24">
        <f>J1475-H1475</f>
        <v>0</v>
      </c>
      <c r="J1475" s="24">
        <f>ROUND(F1475*G1475,2)</f>
        <v>0</v>
      </c>
      <c r="K1475" s="24">
        <v>5.6999999999999998E-4</v>
      </c>
      <c r="L1475" s="24">
        <f>F1475*K1475</f>
        <v>8.8122000000000009E-3</v>
      </c>
      <c r="M1475" s="25" t="s">
        <v>7</v>
      </c>
      <c r="N1475" s="24">
        <f>IF(M1475="5",I1475,0)</f>
        <v>0</v>
      </c>
      <c r="Y1475" s="24">
        <f>IF(AC1475=0,J1475,0)</f>
        <v>0</v>
      </c>
      <c r="Z1475" s="24">
        <f>IF(AC1475=15,J1475,0)</f>
        <v>0</v>
      </c>
      <c r="AA1475" s="24">
        <f>IF(AC1475=21,J1475,0)</f>
        <v>0</v>
      </c>
      <c r="AC1475" s="26">
        <v>21</v>
      </c>
      <c r="AD1475" s="26">
        <f>G1475*0.805751492132393</f>
        <v>0</v>
      </c>
      <c r="AE1475" s="26">
        <f>G1475*(1-0.805751492132393)</f>
        <v>0</v>
      </c>
      <c r="AL1475" s="26">
        <f>F1475*AD1475</f>
        <v>0</v>
      </c>
      <c r="AM1475" s="26">
        <f>F1475*AE1475</f>
        <v>0</v>
      </c>
      <c r="AN1475" s="27" t="s">
        <v>1641</v>
      </c>
      <c r="AO1475" s="27" t="s">
        <v>1655</v>
      </c>
      <c r="AP1475" s="15" t="s">
        <v>1670</v>
      </c>
    </row>
    <row r="1476" spans="1:42" x14ac:dyDescent="0.2">
      <c r="D1476" s="41" t="s">
        <v>1541</v>
      </c>
      <c r="F1476" s="29">
        <v>15.46</v>
      </c>
    </row>
    <row r="1477" spans="1:42" x14ac:dyDescent="0.2">
      <c r="A1477" s="23" t="s">
        <v>746</v>
      </c>
      <c r="B1477" s="23" t="s">
        <v>1114</v>
      </c>
      <c r="C1477" s="23" t="s">
        <v>1130</v>
      </c>
      <c r="D1477" s="40" t="s">
        <v>1234</v>
      </c>
      <c r="E1477" s="23" t="s">
        <v>1600</v>
      </c>
      <c r="F1477" s="24">
        <v>15.46</v>
      </c>
      <c r="G1477" s="24">
        <v>0</v>
      </c>
      <c r="H1477" s="24">
        <f>ROUND(F1477*AD1477,2)</f>
        <v>0</v>
      </c>
      <c r="I1477" s="24">
        <f>J1477-H1477</f>
        <v>0</v>
      </c>
      <c r="J1477" s="24">
        <f>ROUND(F1477*G1477,2)</f>
        <v>0</v>
      </c>
      <c r="K1477" s="24">
        <v>7.3999999999999999E-4</v>
      </c>
      <c r="L1477" s="24">
        <f>F1477*K1477</f>
        <v>1.14404E-2</v>
      </c>
      <c r="M1477" s="25" t="s">
        <v>7</v>
      </c>
      <c r="N1477" s="24">
        <f>IF(M1477="5",I1477,0)</f>
        <v>0</v>
      </c>
      <c r="Y1477" s="24">
        <f>IF(AC1477=0,J1477,0)</f>
        <v>0</v>
      </c>
      <c r="Z1477" s="24">
        <f>IF(AC1477=15,J1477,0)</f>
        <v>0</v>
      </c>
      <c r="AA1477" s="24">
        <f>IF(AC1477=21,J1477,0)</f>
        <v>0</v>
      </c>
      <c r="AC1477" s="26">
        <v>21</v>
      </c>
      <c r="AD1477" s="26">
        <f>G1477*0.750758341759353</f>
        <v>0</v>
      </c>
      <c r="AE1477" s="26">
        <f>G1477*(1-0.750758341759353)</f>
        <v>0</v>
      </c>
      <c r="AL1477" s="26">
        <f>F1477*AD1477</f>
        <v>0</v>
      </c>
      <c r="AM1477" s="26">
        <f>F1477*AE1477</f>
        <v>0</v>
      </c>
      <c r="AN1477" s="27" t="s">
        <v>1641</v>
      </c>
      <c r="AO1477" s="27" t="s">
        <v>1655</v>
      </c>
      <c r="AP1477" s="15" t="s">
        <v>1670</v>
      </c>
    </row>
    <row r="1478" spans="1:42" x14ac:dyDescent="0.2">
      <c r="D1478" s="41" t="s">
        <v>1542</v>
      </c>
      <c r="F1478" s="29">
        <v>14.46</v>
      </c>
    </row>
    <row r="1479" spans="1:42" x14ac:dyDescent="0.2">
      <c r="A1479" s="23" t="s">
        <v>747</v>
      </c>
      <c r="B1479" s="23" t="s">
        <v>1114</v>
      </c>
      <c r="C1479" s="23" t="s">
        <v>1134</v>
      </c>
      <c r="D1479" s="40" t="s">
        <v>1239</v>
      </c>
      <c r="E1479" s="23" t="s">
        <v>1602</v>
      </c>
      <c r="F1479" s="24">
        <v>0.06</v>
      </c>
      <c r="G1479" s="24">
        <v>0</v>
      </c>
      <c r="H1479" s="24">
        <f>ROUND(F1479*AD1479,2)</f>
        <v>0</v>
      </c>
      <c r="I1479" s="24">
        <f>J1479-H1479</f>
        <v>0</v>
      </c>
      <c r="J1479" s="24">
        <f>ROUND(F1479*G1479,2)</f>
        <v>0</v>
      </c>
      <c r="K1479" s="24">
        <v>0</v>
      </c>
      <c r="L1479" s="24">
        <f>F1479*K1479</f>
        <v>0</v>
      </c>
      <c r="M1479" s="25" t="s">
        <v>10</v>
      </c>
      <c r="N1479" s="24">
        <f>IF(M1479="5",I1479,0)</f>
        <v>0</v>
      </c>
      <c r="Y1479" s="24">
        <f>IF(AC1479=0,J1479,0)</f>
        <v>0</v>
      </c>
      <c r="Z1479" s="24">
        <f>IF(AC1479=15,J1479,0)</f>
        <v>0</v>
      </c>
      <c r="AA1479" s="24">
        <f>IF(AC1479=21,J1479,0)</f>
        <v>0</v>
      </c>
      <c r="AC1479" s="26">
        <v>21</v>
      </c>
      <c r="AD1479" s="26">
        <f>G1479*0</f>
        <v>0</v>
      </c>
      <c r="AE1479" s="26">
        <f>G1479*(1-0)</f>
        <v>0</v>
      </c>
      <c r="AL1479" s="26">
        <f>F1479*AD1479</f>
        <v>0</v>
      </c>
      <c r="AM1479" s="26">
        <f>F1479*AE1479</f>
        <v>0</v>
      </c>
      <c r="AN1479" s="27" t="s">
        <v>1641</v>
      </c>
      <c r="AO1479" s="27" t="s">
        <v>1655</v>
      </c>
      <c r="AP1479" s="15" t="s">
        <v>1670</v>
      </c>
    </row>
    <row r="1480" spans="1:42" x14ac:dyDescent="0.2">
      <c r="D1480" s="41" t="s">
        <v>1543</v>
      </c>
      <c r="F1480" s="29">
        <v>0.06</v>
      </c>
    </row>
    <row r="1481" spans="1:42" x14ac:dyDescent="0.2">
      <c r="A1481" s="20"/>
      <c r="B1481" s="21" t="s">
        <v>1114</v>
      </c>
      <c r="C1481" s="21" t="s">
        <v>705</v>
      </c>
      <c r="D1481" s="42" t="s">
        <v>1241</v>
      </c>
      <c r="E1481" s="43"/>
      <c r="F1481" s="43"/>
      <c r="G1481" s="43"/>
      <c r="H1481" s="22">
        <f>SUM(H1482:H1482)</f>
        <v>0</v>
      </c>
      <c r="I1481" s="22">
        <f>SUM(I1482:I1482)</f>
        <v>0</v>
      </c>
      <c r="J1481" s="22">
        <f>H1481+I1481</f>
        <v>0</v>
      </c>
      <c r="K1481" s="15"/>
      <c r="L1481" s="22">
        <f>SUM(L1482:L1482)</f>
        <v>1.4599999999999999E-3</v>
      </c>
      <c r="O1481" s="22">
        <f>IF(P1481="PR",J1481,SUM(N1482:N1482))</f>
        <v>0</v>
      </c>
      <c r="P1481" s="15" t="s">
        <v>1627</v>
      </c>
      <c r="Q1481" s="22">
        <f>IF(P1481="HS",H1481,0)</f>
        <v>0</v>
      </c>
      <c r="R1481" s="22">
        <f>IF(P1481="HS",I1481-O1481,0)</f>
        <v>0</v>
      </c>
      <c r="S1481" s="22">
        <f>IF(P1481="PS",H1481,0)</f>
        <v>0</v>
      </c>
      <c r="T1481" s="22">
        <f>IF(P1481="PS",I1481-O1481,0)</f>
        <v>0</v>
      </c>
      <c r="U1481" s="22">
        <f>IF(P1481="MP",H1481,0)</f>
        <v>0</v>
      </c>
      <c r="V1481" s="22">
        <f>IF(P1481="MP",I1481-O1481,0)</f>
        <v>0</v>
      </c>
      <c r="W1481" s="22">
        <f>IF(P1481="OM",H1481,0)</f>
        <v>0</v>
      </c>
      <c r="X1481" s="15" t="s">
        <v>1114</v>
      </c>
      <c r="AH1481" s="22">
        <f>SUM(Y1482:Y1482)</f>
        <v>0</v>
      </c>
      <c r="AI1481" s="22">
        <f>SUM(Z1482:Z1482)</f>
        <v>0</v>
      </c>
      <c r="AJ1481" s="22">
        <f>SUM(AA1482:AA1482)</f>
        <v>0</v>
      </c>
    </row>
    <row r="1482" spans="1:42" x14ac:dyDescent="0.2">
      <c r="A1482" s="23" t="s">
        <v>748</v>
      </c>
      <c r="B1482" s="23" t="s">
        <v>1114</v>
      </c>
      <c r="C1482" s="23" t="s">
        <v>1203</v>
      </c>
      <c r="D1482" s="23" t="s">
        <v>1242</v>
      </c>
      <c r="E1482" s="23" t="s">
        <v>1603</v>
      </c>
      <c r="F1482" s="24">
        <v>1</v>
      </c>
      <c r="G1482" s="24">
        <v>0</v>
      </c>
      <c r="H1482" s="24">
        <f>ROUND(F1482*AD1482,2)</f>
        <v>0</v>
      </c>
      <c r="I1482" s="24">
        <f>J1482-H1482</f>
        <v>0</v>
      </c>
      <c r="J1482" s="24">
        <f>ROUND(F1482*G1482,2)</f>
        <v>0</v>
      </c>
      <c r="K1482" s="24">
        <v>1.4599999999999999E-3</v>
      </c>
      <c r="L1482" s="24">
        <f>F1482*K1482</f>
        <v>1.4599999999999999E-3</v>
      </c>
      <c r="M1482" s="25" t="s">
        <v>7</v>
      </c>
      <c r="N1482" s="24">
        <f>IF(M1482="5",I1482,0)</f>
        <v>0</v>
      </c>
      <c r="Y1482" s="24">
        <f>IF(AC1482=0,J1482,0)</f>
        <v>0</v>
      </c>
      <c r="Z1482" s="24">
        <f>IF(AC1482=15,J1482,0)</f>
        <v>0</v>
      </c>
      <c r="AA1482" s="24">
        <f>IF(AC1482=21,J1482,0)</f>
        <v>0</v>
      </c>
      <c r="AC1482" s="26">
        <v>21</v>
      </c>
      <c r="AD1482" s="26">
        <f>G1482*0</f>
        <v>0</v>
      </c>
      <c r="AE1482" s="26">
        <f>G1482*(1-0)</f>
        <v>0</v>
      </c>
      <c r="AL1482" s="26">
        <f>F1482*AD1482</f>
        <v>0</v>
      </c>
      <c r="AM1482" s="26">
        <f>F1482*AE1482</f>
        <v>0</v>
      </c>
      <c r="AN1482" s="27" t="s">
        <v>1642</v>
      </c>
      <c r="AO1482" s="27" t="s">
        <v>1656</v>
      </c>
      <c r="AP1482" s="15" t="s">
        <v>1670</v>
      </c>
    </row>
    <row r="1483" spans="1:42" x14ac:dyDescent="0.2">
      <c r="D1483" s="28" t="s">
        <v>1243</v>
      </c>
      <c r="F1483" s="29">
        <v>1</v>
      </c>
    </row>
    <row r="1484" spans="1:42" x14ac:dyDescent="0.2">
      <c r="A1484" s="20"/>
      <c r="B1484" s="21" t="s">
        <v>1114</v>
      </c>
      <c r="C1484" s="21" t="s">
        <v>709</v>
      </c>
      <c r="D1484" s="42" t="s">
        <v>1244</v>
      </c>
      <c r="E1484" s="43"/>
      <c r="F1484" s="43"/>
      <c r="G1484" s="43"/>
      <c r="H1484" s="22">
        <f>SUM(H1485:H1505)</f>
        <v>0</v>
      </c>
      <c r="I1484" s="22">
        <f>SUM(I1485:I1505)</f>
        <v>0</v>
      </c>
      <c r="J1484" s="22">
        <f>H1484+I1484</f>
        <v>0</v>
      </c>
      <c r="K1484" s="15"/>
      <c r="L1484" s="22">
        <f>SUM(L1485:L1505)</f>
        <v>0.15989999999999999</v>
      </c>
      <c r="O1484" s="22">
        <f>IF(P1484="PR",J1484,SUM(N1485:N1505))</f>
        <v>0</v>
      </c>
      <c r="P1484" s="15" t="s">
        <v>1627</v>
      </c>
      <c r="Q1484" s="22">
        <f>IF(P1484="HS",H1484,0)</f>
        <v>0</v>
      </c>
      <c r="R1484" s="22">
        <f>IF(P1484="HS",I1484-O1484,0)</f>
        <v>0</v>
      </c>
      <c r="S1484" s="22">
        <f>IF(P1484="PS",H1484,0)</f>
        <v>0</v>
      </c>
      <c r="T1484" s="22">
        <f>IF(P1484="PS",I1484-O1484,0)</f>
        <v>0</v>
      </c>
      <c r="U1484" s="22">
        <f>IF(P1484="MP",H1484,0)</f>
        <v>0</v>
      </c>
      <c r="V1484" s="22">
        <f>IF(P1484="MP",I1484-O1484,0)</f>
        <v>0</v>
      </c>
      <c r="W1484" s="22">
        <f>IF(P1484="OM",H1484,0)</f>
        <v>0</v>
      </c>
      <c r="X1484" s="15" t="s">
        <v>1114</v>
      </c>
      <c r="AH1484" s="22">
        <f>SUM(Y1485:Y1505)</f>
        <v>0</v>
      </c>
      <c r="AI1484" s="22">
        <f>SUM(Z1485:Z1505)</f>
        <v>0</v>
      </c>
      <c r="AJ1484" s="22">
        <f>SUM(AA1485:AA1505)</f>
        <v>0</v>
      </c>
    </row>
    <row r="1485" spans="1:42" x14ac:dyDescent="0.2">
      <c r="A1485" s="23" t="s">
        <v>749</v>
      </c>
      <c r="B1485" s="23" t="s">
        <v>1114</v>
      </c>
      <c r="C1485" s="23" t="s">
        <v>1136</v>
      </c>
      <c r="D1485" s="23" t="s">
        <v>1245</v>
      </c>
      <c r="E1485" s="23" t="s">
        <v>1604</v>
      </c>
      <c r="F1485" s="24">
        <v>3</v>
      </c>
      <c r="G1485" s="24">
        <v>0</v>
      </c>
      <c r="H1485" s="24">
        <f>ROUND(F1485*AD1485,2)</f>
        <v>0</v>
      </c>
      <c r="I1485" s="24">
        <f>J1485-H1485</f>
        <v>0</v>
      </c>
      <c r="J1485" s="24">
        <f>ROUND(F1485*G1485,2)</f>
        <v>0</v>
      </c>
      <c r="K1485" s="24">
        <v>1.41E-3</v>
      </c>
      <c r="L1485" s="24">
        <f>F1485*K1485</f>
        <v>4.2300000000000003E-3</v>
      </c>
      <c r="M1485" s="25" t="s">
        <v>7</v>
      </c>
      <c r="N1485" s="24">
        <f>IF(M1485="5",I1485,0)</f>
        <v>0</v>
      </c>
      <c r="Y1485" s="24">
        <f>IF(AC1485=0,J1485,0)</f>
        <v>0</v>
      </c>
      <c r="Z1485" s="24">
        <f>IF(AC1485=15,J1485,0)</f>
        <v>0</v>
      </c>
      <c r="AA1485" s="24">
        <f>IF(AC1485=21,J1485,0)</f>
        <v>0</v>
      </c>
      <c r="AC1485" s="26">
        <v>21</v>
      </c>
      <c r="AD1485" s="26">
        <f>G1485*0.538136882129278</f>
        <v>0</v>
      </c>
      <c r="AE1485" s="26">
        <f>G1485*(1-0.538136882129278)</f>
        <v>0</v>
      </c>
      <c r="AL1485" s="26">
        <f>F1485*AD1485</f>
        <v>0</v>
      </c>
      <c r="AM1485" s="26">
        <f>F1485*AE1485</f>
        <v>0</v>
      </c>
      <c r="AN1485" s="27" t="s">
        <v>1643</v>
      </c>
      <c r="AO1485" s="27" t="s">
        <v>1656</v>
      </c>
      <c r="AP1485" s="15" t="s">
        <v>1670</v>
      </c>
    </row>
    <row r="1486" spans="1:42" x14ac:dyDescent="0.2">
      <c r="D1486" s="28" t="s">
        <v>1544</v>
      </c>
      <c r="F1486" s="29">
        <v>3</v>
      </c>
    </row>
    <row r="1487" spans="1:42" x14ac:dyDescent="0.2">
      <c r="A1487" s="30" t="s">
        <v>750</v>
      </c>
      <c r="B1487" s="30" t="s">
        <v>1114</v>
      </c>
      <c r="C1487" s="30" t="s">
        <v>1138</v>
      </c>
      <c r="D1487" s="39" t="s">
        <v>1709</v>
      </c>
      <c r="E1487" s="30" t="s">
        <v>1604</v>
      </c>
      <c r="F1487" s="31">
        <v>3</v>
      </c>
      <c r="G1487" s="31">
        <v>0</v>
      </c>
      <c r="H1487" s="31">
        <f>ROUND(F1487*AD1487,2)</f>
        <v>0</v>
      </c>
      <c r="I1487" s="31">
        <f>J1487-H1487</f>
        <v>0</v>
      </c>
      <c r="J1487" s="31">
        <f>ROUND(F1487*G1487,2)</f>
        <v>0</v>
      </c>
      <c r="K1487" s="31">
        <v>1.4E-2</v>
      </c>
      <c r="L1487" s="31">
        <f>F1487*K1487</f>
        <v>4.2000000000000003E-2</v>
      </c>
      <c r="M1487" s="32" t="s">
        <v>1623</v>
      </c>
      <c r="N1487" s="31">
        <f>IF(M1487="5",I1487,0)</f>
        <v>0</v>
      </c>
      <c r="Y1487" s="31">
        <f>IF(AC1487=0,J1487,0)</f>
        <v>0</v>
      </c>
      <c r="Z1487" s="31">
        <f>IF(AC1487=15,J1487,0)</f>
        <v>0</v>
      </c>
      <c r="AA1487" s="31">
        <f>IF(AC1487=21,J1487,0)</f>
        <v>0</v>
      </c>
      <c r="AC1487" s="26">
        <v>21</v>
      </c>
      <c r="AD1487" s="26">
        <f>G1487*1</f>
        <v>0</v>
      </c>
      <c r="AE1487" s="26">
        <f>G1487*(1-1)</f>
        <v>0</v>
      </c>
      <c r="AL1487" s="26">
        <f>F1487*AD1487</f>
        <v>0</v>
      </c>
      <c r="AM1487" s="26">
        <f>F1487*AE1487</f>
        <v>0</v>
      </c>
      <c r="AN1487" s="27" t="s">
        <v>1643</v>
      </c>
      <c r="AO1487" s="27" t="s">
        <v>1656</v>
      </c>
      <c r="AP1487" s="15" t="s">
        <v>1670</v>
      </c>
    </row>
    <row r="1488" spans="1:42" x14ac:dyDescent="0.2">
      <c r="D1488" s="28" t="s">
        <v>1544</v>
      </c>
      <c r="F1488" s="29">
        <v>3</v>
      </c>
    </row>
    <row r="1489" spans="1:42" x14ac:dyDescent="0.2">
      <c r="A1489" s="23" t="s">
        <v>751</v>
      </c>
      <c r="B1489" s="23" t="s">
        <v>1114</v>
      </c>
      <c r="C1489" s="23" t="s">
        <v>1139</v>
      </c>
      <c r="D1489" s="23" t="s">
        <v>1247</v>
      </c>
      <c r="E1489" s="23" t="s">
        <v>1604</v>
      </c>
      <c r="F1489" s="24">
        <v>3</v>
      </c>
      <c r="G1489" s="24">
        <v>0</v>
      </c>
      <c r="H1489" s="24">
        <f>ROUND(F1489*AD1489,2)</f>
        <v>0</v>
      </c>
      <c r="I1489" s="24">
        <f>J1489-H1489</f>
        <v>0</v>
      </c>
      <c r="J1489" s="24">
        <f>ROUND(F1489*G1489,2)</f>
        <v>0</v>
      </c>
      <c r="K1489" s="24">
        <v>1.1999999999999999E-3</v>
      </c>
      <c r="L1489" s="24">
        <f>F1489*K1489</f>
        <v>3.5999999999999999E-3</v>
      </c>
      <c r="M1489" s="25" t="s">
        <v>7</v>
      </c>
      <c r="N1489" s="24">
        <f>IF(M1489="5",I1489,0)</f>
        <v>0</v>
      </c>
      <c r="Y1489" s="24">
        <f>IF(AC1489=0,J1489,0)</f>
        <v>0</v>
      </c>
      <c r="Z1489" s="24">
        <f>IF(AC1489=15,J1489,0)</f>
        <v>0</v>
      </c>
      <c r="AA1489" s="24">
        <f>IF(AC1489=21,J1489,0)</f>
        <v>0</v>
      </c>
      <c r="AC1489" s="26">
        <v>21</v>
      </c>
      <c r="AD1489" s="26">
        <f>G1489*0.50771855010661</f>
        <v>0</v>
      </c>
      <c r="AE1489" s="26">
        <f>G1489*(1-0.50771855010661)</f>
        <v>0</v>
      </c>
      <c r="AL1489" s="26">
        <f>F1489*AD1489</f>
        <v>0</v>
      </c>
      <c r="AM1489" s="26">
        <f>F1489*AE1489</f>
        <v>0</v>
      </c>
      <c r="AN1489" s="27" t="s">
        <v>1643</v>
      </c>
      <c r="AO1489" s="27" t="s">
        <v>1656</v>
      </c>
      <c r="AP1489" s="15" t="s">
        <v>1670</v>
      </c>
    </row>
    <row r="1490" spans="1:42" x14ac:dyDescent="0.2">
      <c r="D1490" s="28" t="s">
        <v>1544</v>
      </c>
      <c r="F1490" s="29">
        <v>3</v>
      </c>
    </row>
    <row r="1491" spans="1:42" x14ac:dyDescent="0.2">
      <c r="A1491" s="30" t="s">
        <v>752</v>
      </c>
      <c r="B1491" s="30" t="s">
        <v>1114</v>
      </c>
      <c r="C1491" s="30" t="s">
        <v>1140</v>
      </c>
      <c r="D1491" s="39" t="s">
        <v>1693</v>
      </c>
      <c r="E1491" s="30" t="s">
        <v>1604</v>
      </c>
      <c r="F1491" s="31">
        <v>3</v>
      </c>
      <c r="G1491" s="31">
        <v>0</v>
      </c>
      <c r="H1491" s="31">
        <f>ROUND(F1491*AD1491,2)</f>
        <v>0</v>
      </c>
      <c r="I1491" s="31">
        <f>J1491-H1491</f>
        <v>0</v>
      </c>
      <c r="J1491" s="31">
        <f>ROUND(F1491*G1491,2)</f>
        <v>0</v>
      </c>
      <c r="K1491" s="31">
        <v>1.0499999999999999E-3</v>
      </c>
      <c r="L1491" s="31">
        <f>F1491*K1491</f>
        <v>3.15E-3</v>
      </c>
      <c r="M1491" s="32" t="s">
        <v>1623</v>
      </c>
      <c r="N1491" s="31">
        <f>IF(M1491="5",I1491,0)</f>
        <v>0</v>
      </c>
      <c r="Y1491" s="31">
        <f>IF(AC1491=0,J1491,0)</f>
        <v>0</v>
      </c>
      <c r="Z1491" s="31">
        <f>IF(AC1491=15,J1491,0)</f>
        <v>0</v>
      </c>
      <c r="AA1491" s="31">
        <f>IF(AC1491=21,J1491,0)</f>
        <v>0</v>
      </c>
      <c r="AC1491" s="26">
        <v>21</v>
      </c>
      <c r="AD1491" s="26">
        <f>G1491*1</f>
        <v>0</v>
      </c>
      <c r="AE1491" s="26">
        <f>G1491*(1-1)</f>
        <v>0</v>
      </c>
      <c r="AL1491" s="26">
        <f>F1491*AD1491</f>
        <v>0</v>
      </c>
      <c r="AM1491" s="26">
        <f>F1491*AE1491</f>
        <v>0</v>
      </c>
      <c r="AN1491" s="27" t="s">
        <v>1643</v>
      </c>
      <c r="AO1491" s="27" t="s">
        <v>1656</v>
      </c>
      <c r="AP1491" s="15" t="s">
        <v>1670</v>
      </c>
    </row>
    <row r="1492" spans="1:42" x14ac:dyDescent="0.2">
      <c r="D1492" s="28" t="s">
        <v>1544</v>
      </c>
      <c r="F1492" s="29">
        <v>3</v>
      </c>
    </row>
    <row r="1493" spans="1:42" x14ac:dyDescent="0.2">
      <c r="A1493" s="30" t="s">
        <v>753</v>
      </c>
      <c r="B1493" s="30" t="s">
        <v>1114</v>
      </c>
      <c r="C1493" s="30" t="s">
        <v>1141</v>
      </c>
      <c r="D1493" s="30" t="s">
        <v>1248</v>
      </c>
      <c r="E1493" s="30" t="s">
        <v>1604</v>
      </c>
      <c r="F1493" s="31">
        <v>3</v>
      </c>
      <c r="G1493" s="31">
        <v>0</v>
      </c>
      <c r="H1493" s="31">
        <f>ROUND(F1493*AD1493,2)</f>
        <v>0</v>
      </c>
      <c r="I1493" s="31">
        <f>J1493-H1493</f>
        <v>0</v>
      </c>
      <c r="J1493" s="31">
        <f>ROUND(F1493*G1493,2)</f>
        <v>0</v>
      </c>
      <c r="K1493" s="31">
        <v>7.3999999999999999E-4</v>
      </c>
      <c r="L1493" s="31">
        <f>F1493*K1493</f>
        <v>2.2199999999999998E-3</v>
      </c>
      <c r="M1493" s="32" t="s">
        <v>1623</v>
      </c>
      <c r="N1493" s="31">
        <f>IF(M1493="5",I1493,0)</f>
        <v>0</v>
      </c>
      <c r="Y1493" s="31">
        <f>IF(AC1493=0,J1493,0)</f>
        <v>0</v>
      </c>
      <c r="Z1493" s="31">
        <f>IF(AC1493=15,J1493,0)</f>
        <v>0</v>
      </c>
      <c r="AA1493" s="31">
        <f>IF(AC1493=21,J1493,0)</f>
        <v>0</v>
      </c>
      <c r="AC1493" s="26">
        <v>21</v>
      </c>
      <c r="AD1493" s="26">
        <f>G1493*1</f>
        <v>0</v>
      </c>
      <c r="AE1493" s="26">
        <f>G1493*(1-1)</f>
        <v>0</v>
      </c>
      <c r="AL1493" s="26">
        <f>F1493*AD1493</f>
        <v>0</v>
      </c>
      <c r="AM1493" s="26">
        <f>F1493*AE1493</f>
        <v>0</v>
      </c>
      <c r="AN1493" s="27" t="s">
        <v>1643</v>
      </c>
      <c r="AO1493" s="27" t="s">
        <v>1656</v>
      </c>
      <c r="AP1493" s="15" t="s">
        <v>1670</v>
      </c>
    </row>
    <row r="1494" spans="1:42" x14ac:dyDescent="0.2">
      <c r="D1494" s="28" t="s">
        <v>1544</v>
      </c>
      <c r="F1494" s="29">
        <v>3</v>
      </c>
    </row>
    <row r="1495" spans="1:42" x14ac:dyDescent="0.2">
      <c r="A1495" s="23" t="s">
        <v>754</v>
      </c>
      <c r="B1495" s="23" t="s">
        <v>1114</v>
      </c>
      <c r="C1495" s="23" t="s">
        <v>1142</v>
      </c>
      <c r="D1495" s="23" t="s">
        <v>1249</v>
      </c>
      <c r="E1495" s="23" t="s">
        <v>1605</v>
      </c>
      <c r="F1495" s="24">
        <v>3</v>
      </c>
      <c r="G1495" s="24">
        <v>0</v>
      </c>
      <c r="H1495" s="24">
        <f>ROUND(F1495*AD1495,2)</f>
        <v>0</v>
      </c>
      <c r="I1495" s="24">
        <f>J1495-H1495</f>
        <v>0</v>
      </c>
      <c r="J1495" s="24">
        <f>ROUND(F1495*G1495,2)</f>
        <v>0</v>
      </c>
      <c r="K1495" s="24">
        <v>4.0000000000000001E-3</v>
      </c>
      <c r="L1495" s="24">
        <f>F1495*K1495</f>
        <v>1.2E-2</v>
      </c>
      <c r="M1495" s="25" t="s">
        <v>7</v>
      </c>
      <c r="N1495" s="24">
        <f>IF(M1495="5",I1495,0)</f>
        <v>0</v>
      </c>
      <c r="Y1495" s="24">
        <f>IF(AC1495=0,J1495,0)</f>
        <v>0</v>
      </c>
      <c r="Z1495" s="24">
        <f>IF(AC1495=15,J1495,0)</f>
        <v>0</v>
      </c>
      <c r="AA1495" s="24">
        <f>IF(AC1495=21,J1495,0)</f>
        <v>0</v>
      </c>
      <c r="AC1495" s="26">
        <v>21</v>
      </c>
      <c r="AD1495" s="26">
        <f>G1495*0.62904717853839</f>
        <v>0</v>
      </c>
      <c r="AE1495" s="26">
        <f>G1495*(1-0.62904717853839)</f>
        <v>0</v>
      </c>
      <c r="AL1495" s="26">
        <f>F1495*AD1495</f>
        <v>0</v>
      </c>
      <c r="AM1495" s="26">
        <f>F1495*AE1495</f>
        <v>0</v>
      </c>
      <c r="AN1495" s="27" t="s">
        <v>1643</v>
      </c>
      <c r="AO1495" s="27" t="s">
        <v>1656</v>
      </c>
      <c r="AP1495" s="15" t="s">
        <v>1670</v>
      </c>
    </row>
    <row r="1496" spans="1:42" x14ac:dyDescent="0.2">
      <c r="D1496" s="28" t="s">
        <v>1544</v>
      </c>
      <c r="F1496" s="29">
        <v>3</v>
      </c>
    </row>
    <row r="1497" spans="1:42" x14ac:dyDescent="0.2">
      <c r="A1497" s="30" t="s">
        <v>755</v>
      </c>
      <c r="B1497" s="30" t="s">
        <v>1114</v>
      </c>
      <c r="C1497" s="30" t="s">
        <v>1143</v>
      </c>
      <c r="D1497" s="30" t="s">
        <v>1678</v>
      </c>
      <c r="E1497" s="30" t="s">
        <v>1604</v>
      </c>
      <c r="F1497" s="31">
        <v>3</v>
      </c>
      <c r="G1497" s="31">
        <v>0</v>
      </c>
      <c r="H1497" s="31">
        <f>ROUND(F1497*AD1497,2)</f>
        <v>0</v>
      </c>
      <c r="I1497" s="31">
        <f>J1497-H1497</f>
        <v>0</v>
      </c>
      <c r="J1497" s="31">
        <f>ROUND(F1497*G1497,2)</f>
        <v>0</v>
      </c>
      <c r="K1497" s="31">
        <v>1E-3</v>
      </c>
      <c r="L1497" s="31">
        <f>F1497*K1497</f>
        <v>3.0000000000000001E-3</v>
      </c>
      <c r="M1497" s="32" t="s">
        <v>1623</v>
      </c>
      <c r="N1497" s="31">
        <f>IF(M1497="5",I1497,0)</f>
        <v>0</v>
      </c>
      <c r="Y1497" s="31">
        <f>IF(AC1497=0,J1497,0)</f>
        <v>0</v>
      </c>
      <c r="Z1497" s="31">
        <f>IF(AC1497=15,J1497,0)</f>
        <v>0</v>
      </c>
      <c r="AA1497" s="31">
        <f>IF(AC1497=21,J1497,0)</f>
        <v>0</v>
      </c>
      <c r="AC1497" s="26">
        <v>21</v>
      </c>
      <c r="AD1497" s="26">
        <f>G1497*1</f>
        <v>0</v>
      </c>
      <c r="AE1497" s="26">
        <f>G1497*(1-1)</f>
        <v>0</v>
      </c>
      <c r="AL1497" s="26">
        <f>F1497*AD1497</f>
        <v>0</v>
      </c>
      <c r="AM1497" s="26">
        <f>F1497*AE1497</f>
        <v>0</v>
      </c>
      <c r="AN1497" s="27" t="s">
        <v>1643</v>
      </c>
      <c r="AO1497" s="27" t="s">
        <v>1656</v>
      </c>
      <c r="AP1497" s="15" t="s">
        <v>1670</v>
      </c>
    </row>
    <row r="1498" spans="1:42" x14ac:dyDescent="0.2">
      <c r="D1498" s="28" t="s">
        <v>1544</v>
      </c>
      <c r="F1498" s="29">
        <v>3</v>
      </c>
    </row>
    <row r="1499" spans="1:42" x14ac:dyDescent="0.2">
      <c r="A1499" s="30" t="s">
        <v>756</v>
      </c>
      <c r="B1499" s="30" t="s">
        <v>1114</v>
      </c>
      <c r="C1499" s="30" t="s">
        <v>1144</v>
      </c>
      <c r="D1499" s="39" t="s">
        <v>1694</v>
      </c>
      <c r="E1499" s="30" t="s">
        <v>1604</v>
      </c>
      <c r="F1499" s="31">
        <v>3</v>
      </c>
      <c r="G1499" s="31">
        <v>0</v>
      </c>
      <c r="H1499" s="31">
        <f>ROUND(F1499*AD1499,2)</f>
        <v>0</v>
      </c>
      <c r="I1499" s="31">
        <f>J1499-H1499</f>
        <v>0</v>
      </c>
      <c r="J1499" s="31">
        <f>ROUND(F1499*G1499,2)</f>
        <v>0</v>
      </c>
      <c r="K1499" s="31">
        <v>1.4500000000000001E-2</v>
      </c>
      <c r="L1499" s="31">
        <f>F1499*K1499</f>
        <v>4.3500000000000004E-2</v>
      </c>
      <c r="M1499" s="32" t="s">
        <v>1623</v>
      </c>
      <c r="N1499" s="31">
        <f>IF(M1499="5",I1499,0)</f>
        <v>0</v>
      </c>
      <c r="Y1499" s="31">
        <f>IF(AC1499=0,J1499,0)</f>
        <v>0</v>
      </c>
      <c r="Z1499" s="31">
        <f>IF(AC1499=15,J1499,0)</f>
        <v>0</v>
      </c>
      <c r="AA1499" s="31">
        <f>IF(AC1499=21,J1499,0)</f>
        <v>0</v>
      </c>
      <c r="AC1499" s="26">
        <v>21</v>
      </c>
      <c r="AD1499" s="26">
        <f>G1499*1</f>
        <v>0</v>
      </c>
      <c r="AE1499" s="26">
        <f>G1499*(1-1)</f>
        <v>0</v>
      </c>
      <c r="AL1499" s="26">
        <f>F1499*AD1499</f>
        <v>0</v>
      </c>
      <c r="AM1499" s="26">
        <f>F1499*AE1499</f>
        <v>0</v>
      </c>
      <c r="AN1499" s="27" t="s">
        <v>1643</v>
      </c>
      <c r="AO1499" s="27" t="s">
        <v>1656</v>
      </c>
      <c r="AP1499" s="15" t="s">
        <v>1670</v>
      </c>
    </row>
    <row r="1500" spans="1:42" x14ac:dyDescent="0.2">
      <c r="D1500" s="28" t="s">
        <v>1544</v>
      </c>
      <c r="F1500" s="29">
        <v>3</v>
      </c>
    </row>
    <row r="1501" spans="1:42" x14ac:dyDescent="0.2">
      <c r="A1501" s="23" t="s">
        <v>757</v>
      </c>
      <c r="B1501" s="23" t="s">
        <v>1114</v>
      </c>
      <c r="C1501" s="23" t="s">
        <v>1204</v>
      </c>
      <c r="D1501" s="23" t="s">
        <v>1545</v>
      </c>
      <c r="E1501" s="23" t="s">
        <v>1605</v>
      </c>
      <c r="F1501" s="24">
        <v>3</v>
      </c>
      <c r="G1501" s="24">
        <v>0</v>
      </c>
      <c r="H1501" s="24">
        <f>ROUND(F1501*AD1501,2)</f>
        <v>0</v>
      </c>
      <c r="I1501" s="24">
        <f>J1501-H1501</f>
        <v>0</v>
      </c>
      <c r="J1501" s="24">
        <f>ROUND(F1501*G1501,2)</f>
        <v>0</v>
      </c>
      <c r="K1501" s="24">
        <v>1.1000000000000001E-3</v>
      </c>
      <c r="L1501" s="24">
        <f>F1501*K1501</f>
        <v>3.3E-3</v>
      </c>
      <c r="M1501" s="25" t="s">
        <v>7</v>
      </c>
      <c r="N1501" s="24">
        <f>IF(M1501="5",I1501,0)</f>
        <v>0</v>
      </c>
      <c r="Y1501" s="24">
        <f>IF(AC1501=0,J1501,0)</f>
        <v>0</v>
      </c>
      <c r="Z1501" s="24">
        <f>IF(AC1501=15,J1501,0)</f>
        <v>0</v>
      </c>
      <c r="AA1501" s="24">
        <f>IF(AC1501=21,J1501,0)</f>
        <v>0</v>
      </c>
      <c r="AC1501" s="26">
        <v>21</v>
      </c>
      <c r="AD1501" s="26">
        <f>G1501*0.67834449596428</f>
        <v>0</v>
      </c>
      <c r="AE1501" s="26">
        <f>G1501*(1-0.67834449596428)</f>
        <v>0</v>
      </c>
      <c r="AL1501" s="26">
        <f>F1501*AD1501</f>
        <v>0</v>
      </c>
      <c r="AM1501" s="26">
        <f>F1501*AE1501</f>
        <v>0</v>
      </c>
      <c r="AN1501" s="27" t="s">
        <v>1643</v>
      </c>
      <c r="AO1501" s="27" t="s">
        <v>1656</v>
      </c>
      <c r="AP1501" s="15" t="s">
        <v>1670</v>
      </c>
    </row>
    <row r="1502" spans="1:42" x14ac:dyDescent="0.2">
      <c r="D1502" s="28" t="s">
        <v>1544</v>
      </c>
      <c r="F1502" s="29">
        <v>3</v>
      </c>
    </row>
    <row r="1503" spans="1:42" x14ac:dyDescent="0.2">
      <c r="A1503" s="30" t="s">
        <v>758</v>
      </c>
      <c r="B1503" s="30" t="s">
        <v>1114</v>
      </c>
      <c r="C1503" s="30" t="s">
        <v>1205</v>
      </c>
      <c r="D1503" s="39" t="s">
        <v>1711</v>
      </c>
      <c r="E1503" s="30" t="s">
        <v>1604</v>
      </c>
      <c r="F1503" s="31">
        <v>3</v>
      </c>
      <c r="G1503" s="31">
        <v>0</v>
      </c>
      <c r="H1503" s="31">
        <f>ROUND(F1503*AD1503,2)</f>
        <v>0</v>
      </c>
      <c r="I1503" s="31">
        <f>J1503-H1503</f>
        <v>0</v>
      </c>
      <c r="J1503" s="31">
        <f>ROUND(F1503*G1503,2)</f>
        <v>0</v>
      </c>
      <c r="K1503" s="31">
        <v>1.43E-2</v>
      </c>
      <c r="L1503" s="31">
        <f>F1503*K1503</f>
        <v>4.2900000000000001E-2</v>
      </c>
      <c r="M1503" s="32" t="s">
        <v>1623</v>
      </c>
      <c r="N1503" s="31">
        <f>IF(M1503="5",I1503,0)</f>
        <v>0</v>
      </c>
      <c r="Y1503" s="31">
        <f>IF(AC1503=0,J1503,0)</f>
        <v>0</v>
      </c>
      <c r="Z1503" s="31">
        <f>IF(AC1503=15,J1503,0)</f>
        <v>0</v>
      </c>
      <c r="AA1503" s="31">
        <f>IF(AC1503=21,J1503,0)</f>
        <v>0</v>
      </c>
      <c r="AC1503" s="26">
        <v>21</v>
      </c>
      <c r="AD1503" s="26">
        <f>G1503*1</f>
        <v>0</v>
      </c>
      <c r="AE1503" s="26">
        <f>G1503*(1-1)</f>
        <v>0</v>
      </c>
      <c r="AL1503" s="26">
        <f>F1503*AD1503</f>
        <v>0</v>
      </c>
      <c r="AM1503" s="26">
        <f>F1503*AE1503</f>
        <v>0</v>
      </c>
      <c r="AN1503" s="27" t="s">
        <v>1643</v>
      </c>
      <c r="AO1503" s="27" t="s">
        <v>1656</v>
      </c>
      <c r="AP1503" s="15" t="s">
        <v>1670</v>
      </c>
    </row>
    <row r="1504" spans="1:42" x14ac:dyDescent="0.2">
      <c r="D1504" s="28" t="s">
        <v>1544</v>
      </c>
      <c r="F1504" s="29">
        <v>3</v>
      </c>
    </row>
    <row r="1505" spans="1:42" x14ac:dyDescent="0.2">
      <c r="A1505" s="23" t="s">
        <v>759</v>
      </c>
      <c r="B1505" s="23" t="s">
        <v>1114</v>
      </c>
      <c r="C1505" s="23" t="s">
        <v>1152</v>
      </c>
      <c r="D1505" s="23" t="s">
        <v>1253</v>
      </c>
      <c r="E1505" s="23" t="s">
        <v>1602</v>
      </c>
      <c r="F1505" s="24">
        <v>0.16</v>
      </c>
      <c r="G1505" s="24">
        <v>0</v>
      </c>
      <c r="H1505" s="24">
        <f>ROUND(F1505*AD1505,2)</f>
        <v>0</v>
      </c>
      <c r="I1505" s="24">
        <f>J1505-H1505</f>
        <v>0</v>
      </c>
      <c r="J1505" s="24">
        <f>ROUND(F1505*G1505,2)</f>
        <v>0</v>
      </c>
      <c r="K1505" s="24">
        <v>0</v>
      </c>
      <c r="L1505" s="24">
        <f>F1505*K1505</f>
        <v>0</v>
      </c>
      <c r="M1505" s="25" t="s">
        <v>10</v>
      </c>
      <c r="N1505" s="24">
        <f>IF(M1505="5",I1505,0)</f>
        <v>0</v>
      </c>
      <c r="Y1505" s="24">
        <f>IF(AC1505=0,J1505,0)</f>
        <v>0</v>
      </c>
      <c r="Z1505" s="24">
        <f>IF(AC1505=15,J1505,0)</f>
        <v>0</v>
      </c>
      <c r="AA1505" s="24">
        <f>IF(AC1505=21,J1505,0)</f>
        <v>0</v>
      </c>
      <c r="AC1505" s="26">
        <v>21</v>
      </c>
      <c r="AD1505" s="26">
        <f>G1505*0</f>
        <v>0</v>
      </c>
      <c r="AE1505" s="26">
        <f>G1505*(1-0)</f>
        <v>0</v>
      </c>
      <c r="AL1505" s="26">
        <f>F1505*AD1505</f>
        <v>0</v>
      </c>
      <c r="AM1505" s="26">
        <f>F1505*AE1505</f>
        <v>0</v>
      </c>
      <c r="AN1505" s="27" t="s">
        <v>1643</v>
      </c>
      <c r="AO1505" s="27" t="s">
        <v>1656</v>
      </c>
      <c r="AP1505" s="15" t="s">
        <v>1670</v>
      </c>
    </row>
    <row r="1506" spans="1:42" x14ac:dyDescent="0.2">
      <c r="D1506" s="28" t="s">
        <v>1546</v>
      </c>
      <c r="F1506" s="29">
        <v>0.16</v>
      </c>
    </row>
    <row r="1507" spans="1:42" x14ac:dyDescent="0.2">
      <c r="A1507" s="20"/>
      <c r="B1507" s="21" t="s">
        <v>1114</v>
      </c>
      <c r="C1507" s="21" t="s">
        <v>755</v>
      </c>
      <c r="D1507" s="42" t="s">
        <v>1255</v>
      </c>
      <c r="E1507" s="43"/>
      <c r="F1507" s="43"/>
      <c r="G1507" s="43"/>
      <c r="H1507" s="22">
        <f>SUM(H1508:H1514)</f>
        <v>0</v>
      </c>
      <c r="I1507" s="22">
        <f>SUM(I1508:I1514)</f>
        <v>0</v>
      </c>
      <c r="J1507" s="22">
        <f>H1507+I1507</f>
        <v>0</v>
      </c>
      <c r="K1507" s="15"/>
      <c r="L1507" s="22">
        <f>SUM(L1508:L1514)</f>
        <v>0.32615800000000006</v>
      </c>
      <c r="O1507" s="22">
        <f>IF(P1507="PR",J1507,SUM(N1508:N1514))</f>
        <v>0</v>
      </c>
      <c r="P1507" s="15" t="s">
        <v>1627</v>
      </c>
      <c r="Q1507" s="22">
        <f>IF(P1507="HS",H1507,0)</f>
        <v>0</v>
      </c>
      <c r="R1507" s="22">
        <f>IF(P1507="HS",I1507-O1507,0)</f>
        <v>0</v>
      </c>
      <c r="S1507" s="22">
        <f>IF(P1507="PS",H1507,0)</f>
        <v>0</v>
      </c>
      <c r="T1507" s="22">
        <f>IF(P1507="PS",I1507-O1507,0)</f>
        <v>0</v>
      </c>
      <c r="U1507" s="22">
        <f>IF(P1507="MP",H1507,0)</f>
        <v>0</v>
      </c>
      <c r="V1507" s="22">
        <f>IF(P1507="MP",I1507-O1507,0)</f>
        <v>0</v>
      </c>
      <c r="W1507" s="22">
        <f>IF(P1507="OM",H1507,0)</f>
        <v>0</v>
      </c>
      <c r="X1507" s="15" t="s">
        <v>1114</v>
      </c>
      <c r="AH1507" s="22">
        <f>SUM(Y1508:Y1514)</f>
        <v>0</v>
      </c>
      <c r="AI1507" s="22">
        <f>SUM(Z1508:Z1514)</f>
        <v>0</v>
      </c>
      <c r="AJ1507" s="22">
        <f>SUM(AA1508:AA1514)</f>
        <v>0</v>
      </c>
    </row>
    <row r="1508" spans="1:42" x14ac:dyDescent="0.2">
      <c r="A1508" s="23" t="s">
        <v>760</v>
      </c>
      <c r="B1508" s="23" t="s">
        <v>1114</v>
      </c>
      <c r="C1508" s="23" t="s">
        <v>1153</v>
      </c>
      <c r="D1508" s="40" t="s">
        <v>1699</v>
      </c>
      <c r="E1508" s="23" t="s">
        <v>1600</v>
      </c>
      <c r="F1508" s="24">
        <v>15.46</v>
      </c>
      <c r="G1508" s="24">
        <v>0</v>
      </c>
      <c r="H1508" s="24">
        <f>ROUND(F1508*AD1508,2)</f>
        <v>0</v>
      </c>
      <c r="I1508" s="24">
        <f>J1508-H1508</f>
        <v>0</v>
      </c>
      <c r="J1508" s="24">
        <f>ROUND(F1508*G1508,2)</f>
        <v>0</v>
      </c>
      <c r="K1508" s="24">
        <v>3.5000000000000001E-3</v>
      </c>
      <c r="L1508" s="24">
        <f>F1508*K1508</f>
        <v>5.4110000000000005E-2</v>
      </c>
      <c r="M1508" s="25" t="s">
        <v>7</v>
      </c>
      <c r="N1508" s="24">
        <f>IF(M1508="5",I1508,0)</f>
        <v>0</v>
      </c>
      <c r="Y1508" s="24">
        <f>IF(AC1508=0,J1508,0)</f>
        <v>0</v>
      </c>
      <c r="Z1508" s="24">
        <f>IF(AC1508=15,J1508,0)</f>
        <v>0</v>
      </c>
      <c r="AA1508" s="24">
        <f>IF(AC1508=21,J1508,0)</f>
        <v>0</v>
      </c>
      <c r="AC1508" s="26">
        <v>21</v>
      </c>
      <c r="AD1508" s="26">
        <f>G1508*0.372054263565891</f>
        <v>0</v>
      </c>
      <c r="AE1508" s="26">
        <f>G1508*(1-0.372054263565891)</f>
        <v>0</v>
      </c>
      <c r="AL1508" s="26">
        <f>F1508*AD1508</f>
        <v>0</v>
      </c>
      <c r="AM1508" s="26">
        <f>F1508*AE1508</f>
        <v>0</v>
      </c>
      <c r="AN1508" s="27" t="s">
        <v>1644</v>
      </c>
      <c r="AO1508" s="27" t="s">
        <v>1657</v>
      </c>
      <c r="AP1508" s="15" t="s">
        <v>1670</v>
      </c>
    </row>
    <row r="1509" spans="1:42" x14ac:dyDescent="0.2">
      <c r="D1509" s="28" t="s">
        <v>1547</v>
      </c>
      <c r="F1509" s="29">
        <v>15.46</v>
      </c>
    </row>
    <row r="1510" spans="1:42" x14ac:dyDescent="0.2">
      <c r="A1510" s="23" t="s">
        <v>761</v>
      </c>
      <c r="B1510" s="23" t="s">
        <v>1114</v>
      </c>
      <c r="C1510" s="23" t="s">
        <v>1154</v>
      </c>
      <c r="D1510" s="23" t="s">
        <v>1256</v>
      </c>
      <c r="E1510" s="23" t="s">
        <v>1600</v>
      </c>
      <c r="F1510" s="24">
        <v>15.46</v>
      </c>
      <c r="G1510" s="24">
        <v>0</v>
      </c>
      <c r="H1510" s="24">
        <f>ROUND(F1510*AD1510,2)</f>
        <v>0</v>
      </c>
      <c r="I1510" s="24">
        <f>J1510-H1510</f>
        <v>0</v>
      </c>
      <c r="J1510" s="24">
        <f>ROUND(F1510*G1510,2)</f>
        <v>0</v>
      </c>
      <c r="K1510" s="24">
        <v>8.0000000000000004E-4</v>
      </c>
      <c r="L1510" s="24">
        <f>F1510*K1510</f>
        <v>1.2368000000000001E-2</v>
      </c>
      <c r="M1510" s="25" t="s">
        <v>7</v>
      </c>
      <c r="N1510" s="24">
        <f>IF(M1510="5",I1510,0)</f>
        <v>0</v>
      </c>
      <c r="Y1510" s="24">
        <f>IF(AC1510=0,J1510,0)</f>
        <v>0</v>
      </c>
      <c r="Z1510" s="24">
        <f>IF(AC1510=15,J1510,0)</f>
        <v>0</v>
      </c>
      <c r="AA1510" s="24">
        <f>IF(AC1510=21,J1510,0)</f>
        <v>0</v>
      </c>
      <c r="AC1510" s="26">
        <v>21</v>
      </c>
      <c r="AD1510" s="26">
        <f>G1510*1</f>
        <v>0</v>
      </c>
      <c r="AE1510" s="26">
        <f>G1510*(1-1)</f>
        <v>0</v>
      </c>
      <c r="AL1510" s="26">
        <f>F1510*AD1510</f>
        <v>0</v>
      </c>
      <c r="AM1510" s="26">
        <f>F1510*AE1510</f>
        <v>0</v>
      </c>
      <c r="AN1510" s="27" t="s">
        <v>1644</v>
      </c>
      <c r="AO1510" s="27" t="s">
        <v>1657</v>
      </c>
      <c r="AP1510" s="15" t="s">
        <v>1670</v>
      </c>
    </row>
    <row r="1511" spans="1:42" x14ac:dyDescent="0.2">
      <c r="D1511" s="28" t="s">
        <v>1541</v>
      </c>
      <c r="F1511" s="29">
        <v>15.46</v>
      </c>
    </row>
    <row r="1512" spans="1:42" x14ac:dyDescent="0.2">
      <c r="A1512" s="30" t="s">
        <v>762</v>
      </c>
      <c r="B1512" s="30" t="s">
        <v>1114</v>
      </c>
      <c r="C1512" s="30" t="s">
        <v>1155</v>
      </c>
      <c r="D1512" s="39" t="s">
        <v>1700</v>
      </c>
      <c r="E1512" s="30" t="s">
        <v>1600</v>
      </c>
      <c r="F1512" s="31">
        <v>16.23</v>
      </c>
      <c r="G1512" s="31">
        <v>0</v>
      </c>
      <c r="H1512" s="31">
        <f>ROUND(F1512*AD1512,2)</f>
        <v>0</v>
      </c>
      <c r="I1512" s="31">
        <f>J1512-H1512</f>
        <v>0</v>
      </c>
      <c r="J1512" s="31">
        <f>ROUND(F1512*G1512,2)</f>
        <v>0</v>
      </c>
      <c r="K1512" s="31">
        <v>1.6E-2</v>
      </c>
      <c r="L1512" s="31">
        <f>F1512*K1512</f>
        <v>0.25968000000000002</v>
      </c>
      <c r="M1512" s="32" t="s">
        <v>1623</v>
      </c>
      <c r="N1512" s="31">
        <f>IF(M1512="5",I1512,0)</f>
        <v>0</v>
      </c>
      <c r="Y1512" s="31">
        <f>IF(AC1512=0,J1512,0)</f>
        <v>0</v>
      </c>
      <c r="Z1512" s="31">
        <f>IF(AC1512=15,J1512,0)</f>
        <v>0</v>
      </c>
      <c r="AA1512" s="31">
        <f>IF(AC1512=21,J1512,0)</f>
        <v>0</v>
      </c>
      <c r="AC1512" s="26">
        <v>21</v>
      </c>
      <c r="AD1512" s="26">
        <f>G1512*1</f>
        <v>0</v>
      </c>
      <c r="AE1512" s="26">
        <f>G1512*(1-1)</f>
        <v>0</v>
      </c>
      <c r="AL1512" s="26">
        <f>F1512*AD1512</f>
        <v>0</v>
      </c>
      <c r="AM1512" s="26">
        <f>F1512*AE1512</f>
        <v>0</v>
      </c>
      <c r="AN1512" s="27" t="s">
        <v>1644</v>
      </c>
      <c r="AO1512" s="27" t="s">
        <v>1657</v>
      </c>
      <c r="AP1512" s="15" t="s">
        <v>1670</v>
      </c>
    </row>
    <row r="1513" spans="1:42" x14ac:dyDescent="0.2">
      <c r="D1513" s="28" t="s">
        <v>1548</v>
      </c>
      <c r="F1513" s="29">
        <v>16.23</v>
      </c>
    </row>
    <row r="1514" spans="1:42" x14ac:dyDescent="0.2">
      <c r="A1514" s="23" t="s">
        <v>763</v>
      </c>
      <c r="B1514" s="23" t="s">
        <v>1114</v>
      </c>
      <c r="C1514" s="23" t="s">
        <v>1156</v>
      </c>
      <c r="D1514" s="23" t="s">
        <v>1258</v>
      </c>
      <c r="E1514" s="23" t="s">
        <v>1602</v>
      </c>
      <c r="F1514" s="24">
        <v>0.33</v>
      </c>
      <c r="G1514" s="24">
        <v>0</v>
      </c>
      <c r="H1514" s="24">
        <f>ROUND(F1514*AD1514,2)</f>
        <v>0</v>
      </c>
      <c r="I1514" s="24">
        <f>J1514-H1514</f>
        <v>0</v>
      </c>
      <c r="J1514" s="24">
        <f>ROUND(F1514*G1514,2)</f>
        <v>0</v>
      </c>
      <c r="K1514" s="24">
        <v>0</v>
      </c>
      <c r="L1514" s="24">
        <f>F1514*K1514</f>
        <v>0</v>
      </c>
      <c r="M1514" s="25" t="s">
        <v>10</v>
      </c>
      <c r="N1514" s="24">
        <f>IF(M1514="5",I1514,0)</f>
        <v>0</v>
      </c>
      <c r="Y1514" s="24">
        <f>IF(AC1514=0,J1514,0)</f>
        <v>0</v>
      </c>
      <c r="Z1514" s="24">
        <f>IF(AC1514=15,J1514,0)</f>
        <v>0</v>
      </c>
      <c r="AA1514" s="24">
        <f>IF(AC1514=21,J1514,0)</f>
        <v>0</v>
      </c>
      <c r="AC1514" s="26">
        <v>21</v>
      </c>
      <c r="AD1514" s="26">
        <f>G1514*0</f>
        <v>0</v>
      </c>
      <c r="AE1514" s="26">
        <f>G1514*(1-0)</f>
        <v>0</v>
      </c>
      <c r="AL1514" s="26">
        <f>F1514*AD1514</f>
        <v>0</v>
      </c>
      <c r="AM1514" s="26">
        <f>F1514*AE1514</f>
        <v>0</v>
      </c>
      <c r="AN1514" s="27" t="s">
        <v>1644</v>
      </c>
      <c r="AO1514" s="27" t="s">
        <v>1657</v>
      </c>
      <c r="AP1514" s="15" t="s">
        <v>1670</v>
      </c>
    </row>
    <row r="1515" spans="1:42" x14ac:dyDescent="0.2">
      <c r="D1515" s="28" t="s">
        <v>1549</v>
      </c>
      <c r="F1515" s="29">
        <v>0.33</v>
      </c>
    </row>
    <row r="1516" spans="1:42" x14ac:dyDescent="0.2">
      <c r="A1516" s="20"/>
      <c r="B1516" s="21" t="s">
        <v>1114</v>
      </c>
      <c r="C1516" s="21" t="s">
        <v>764</v>
      </c>
      <c r="D1516" s="42" t="s">
        <v>1260</v>
      </c>
      <c r="E1516" s="43"/>
      <c r="F1516" s="43"/>
      <c r="G1516" s="43"/>
      <c r="H1516" s="22">
        <f>SUM(H1517:H1540)</f>
        <v>0</v>
      </c>
      <c r="I1516" s="22">
        <f>SUM(I1517:I1540)</f>
        <v>0</v>
      </c>
      <c r="J1516" s="22">
        <f>H1516+I1516</f>
        <v>0</v>
      </c>
      <c r="K1516" s="15"/>
      <c r="L1516" s="22">
        <f>SUM(L1517:L1540)</f>
        <v>1.4597082000000003</v>
      </c>
      <c r="O1516" s="22">
        <f>IF(P1516="PR",J1516,SUM(N1517:N1540))</f>
        <v>0</v>
      </c>
      <c r="P1516" s="15" t="s">
        <v>1627</v>
      </c>
      <c r="Q1516" s="22">
        <f>IF(P1516="HS",H1516,0)</f>
        <v>0</v>
      </c>
      <c r="R1516" s="22">
        <f>IF(P1516="HS",I1516-O1516,0)</f>
        <v>0</v>
      </c>
      <c r="S1516" s="22">
        <f>IF(P1516="PS",H1516,0)</f>
        <v>0</v>
      </c>
      <c r="T1516" s="22">
        <f>IF(P1516="PS",I1516-O1516,0)</f>
        <v>0</v>
      </c>
      <c r="U1516" s="22">
        <f>IF(P1516="MP",H1516,0)</f>
        <v>0</v>
      </c>
      <c r="V1516" s="22">
        <f>IF(P1516="MP",I1516-O1516,0)</f>
        <v>0</v>
      </c>
      <c r="W1516" s="22">
        <f>IF(P1516="OM",H1516,0)</f>
        <v>0</v>
      </c>
      <c r="X1516" s="15" t="s">
        <v>1114</v>
      </c>
      <c r="AH1516" s="22">
        <f>SUM(Y1517:Y1540)</f>
        <v>0</v>
      </c>
      <c r="AI1516" s="22">
        <f>SUM(Z1517:Z1540)</f>
        <v>0</v>
      </c>
      <c r="AJ1516" s="22">
        <f>SUM(AA1517:AA1540)</f>
        <v>0</v>
      </c>
    </row>
    <row r="1517" spans="1:42" x14ac:dyDescent="0.2">
      <c r="A1517" s="23" t="s">
        <v>764</v>
      </c>
      <c r="B1517" s="23" t="s">
        <v>1114</v>
      </c>
      <c r="C1517" s="23" t="s">
        <v>1157</v>
      </c>
      <c r="D1517" s="23" t="s">
        <v>1261</v>
      </c>
      <c r="E1517" s="23" t="s">
        <v>1600</v>
      </c>
      <c r="F1517" s="24">
        <v>69.260000000000005</v>
      </c>
      <c r="G1517" s="24">
        <v>0</v>
      </c>
      <c r="H1517" s="24">
        <f>ROUND(F1517*AD1517,2)</f>
        <v>0</v>
      </c>
      <c r="I1517" s="24">
        <f>J1517-H1517</f>
        <v>0</v>
      </c>
      <c r="J1517" s="24">
        <f>ROUND(F1517*G1517,2)</f>
        <v>0</v>
      </c>
      <c r="K1517" s="24">
        <v>0</v>
      </c>
      <c r="L1517" s="24">
        <f>F1517*K1517</f>
        <v>0</v>
      </c>
      <c r="M1517" s="25" t="s">
        <v>7</v>
      </c>
      <c r="N1517" s="24">
        <f>IF(M1517="5",I1517,0)</f>
        <v>0</v>
      </c>
      <c r="Y1517" s="24">
        <f>IF(AC1517=0,J1517,0)</f>
        <v>0</v>
      </c>
      <c r="Z1517" s="24">
        <f>IF(AC1517=15,J1517,0)</f>
        <v>0</v>
      </c>
      <c r="AA1517" s="24">
        <f>IF(AC1517=21,J1517,0)</f>
        <v>0</v>
      </c>
      <c r="AC1517" s="26">
        <v>21</v>
      </c>
      <c r="AD1517" s="26">
        <f>G1517*0.334494773519164</f>
        <v>0</v>
      </c>
      <c r="AE1517" s="26">
        <f>G1517*(1-0.334494773519164)</f>
        <v>0</v>
      </c>
      <c r="AL1517" s="26">
        <f>F1517*AD1517</f>
        <v>0</v>
      </c>
      <c r="AM1517" s="26">
        <f>F1517*AE1517</f>
        <v>0</v>
      </c>
      <c r="AN1517" s="27" t="s">
        <v>1645</v>
      </c>
      <c r="AO1517" s="27" t="s">
        <v>1658</v>
      </c>
      <c r="AP1517" s="15" t="s">
        <v>1670</v>
      </c>
    </row>
    <row r="1518" spans="1:42" x14ac:dyDescent="0.2">
      <c r="D1518" s="28" t="s">
        <v>1550</v>
      </c>
      <c r="F1518" s="29">
        <v>20.84</v>
      </c>
    </row>
    <row r="1519" spans="1:42" x14ac:dyDescent="0.2">
      <c r="D1519" s="28" t="s">
        <v>1551</v>
      </c>
      <c r="F1519" s="29">
        <v>14.24</v>
      </c>
    </row>
    <row r="1520" spans="1:42" x14ac:dyDescent="0.2">
      <c r="D1520" s="28" t="s">
        <v>1552</v>
      </c>
      <c r="F1520" s="29">
        <v>26.08</v>
      </c>
    </row>
    <row r="1521" spans="1:42" x14ac:dyDescent="0.2">
      <c r="D1521" s="28" t="s">
        <v>1553</v>
      </c>
      <c r="F1521" s="29">
        <v>8.1</v>
      </c>
    </row>
    <row r="1522" spans="1:42" x14ac:dyDescent="0.2">
      <c r="A1522" s="23" t="s">
        <v>765</v>
      </c>
      <c r="B1522" s="23" t="s">
        <v>1114</v>
      </c>
      <c r="C1522" s="23" t="s">
        <v>1158</v>
      </c>
      <c r="D1522" s="40" t="s">
        <v>1707</v>
      </c>
      <c r="E1522" s="23" t="s">
        <v>1600</v>
      </c>
      <c r="F1522" s="24">
        <v>69.260000000000005</v>
      </c>
      <c r="G1522" s="24">
        <v>0</v>
      </c>
      <c r="H1522" s="24">
        <f>ROUND(F1522*AD1522,2)</f>
        <v>0</v>
      </c>
      <c r="I1522" s="24">
        <f>J1522-H1522</f>
        <v>0</v>
      </c>
      <c r="J1522" s="24">
        <f>ROUND(F1522*G1522,2)</f>
        <v>0</v>
      </c>
      <c r="K1522" s="24">
        <v>1.1E-4</v>
      </c>
      <c r="L1522" s="24">
        <f>F1522*K1522</f>
        <v>7.6186000000000005E-3</v>
      </c>
      <c r="M1522" s="25" t="s">
        <v>7</v>
      </c>
      <c r="N1522" s="24">
        <f>IF(M1522="5",I1522,0)</f>
        <v>0</v>
      </c>
      <c r="Y1522" s="24">
        <f>IF(AC1522=0,J1522,0)</f>
        <v>0</v>
      </c>
      <c r="Z1522" s="24">
        <f>IF(AC1522=15,J1522,0)</f>
        <v>0</v>
      </c>
      <c r="AA1522" s="24">
        <f>IF(AC1522=21,J1522,0)</f>
        <v>0</v>
      </c>
      <c r="AC1522" s="26">
        <v>21</v>
      </c>
      <c r="AD1522" s="26">
        <f>G1522*0.75</f>
        <v>0</v>
      </c>
      <c r="AE1522" s="26">
        <f>G1522*(1-0.75)</f>
        <v>0</v>
      </c>
      <c r="AL1522" s="26">
        <f>F1522*AD1522</f>
        <v>0</v>
      </c>
      <c r="AM1522" s="26">
        <f>F1522*AE1522</f>
        <v>0</v>
      </c>
      <c r="AN1522" s="27" t="s">
        <v>1645</v>
      </c>
      <c r="AO1522" s="27" t="s">
        <v>1658</v>
      </c>
      <c r="AP1522" s="15" t="s">
        <v>1670</v>
      </c>
    </row>
    <row r="1523" spans="1:42" x14ac:dyDescent="0.2">
      <c r="D1523" s="28" t="s">
        <v>1542</v>
      </c>
      <c r="F1523" s="29">
        <v>69.260000000000005</v>
      </c>
    </row>
    <row r="1524" spans="1:42" x14ac:dyDescent="0.2">
      <c r="A1524" s="23" t="s">
        <v>766</v>
      </c>
      <c r="B1524" s="23" t="s">
        <v>1114</v>
      </c>
      <c r="C1524" s="23" t="s">
        <v>1159</v>
      </c>
      <c r="D1524" s="40" t="s">
        <v>1702</v>
      </c>
      <c r="E1524" s="23" t="s">
        <v>1600</v>
      </c>
      <c r="F1524" s="24">
        <v>69.260000000000005</v>
      </c>
      <c r="G1524" s="24">
        <v>0</v>
      </c>
      <c r="H1524" s="24">
        <f>ROUND(F1524*AD1524,2)</f>
        <v>0</v>
      </c>
      <c r="I1524" s="24">
        <f>J1524-H1524</f>
        <v>0</v>
      </c>
      <c r="J1524" s="24">
        <f>ROUND(F1524*G1524,2)</f>
        <v>0</v>
      </c>
      <c r="K1524" s="24">
        <v>3.5000000000000001E-3</v>
      </c>
      <c r="L1524" s="24">
        <f>F1524*K1524</f>
        <v>0.24241000000000001</v>
      </c>
      <c r="M1524" s="25" t="s">
        <v>7</v>
      </c>
      <c r="N1524" s="24">
        <f>IF(M1524="5",I1524,0)</f>
        <v>0</v>
      </c>
      <c r="Y1524" s="24">
        <f>IF(AC1524=0,J1524,0)</f>
        <v>0</v>
      </c>
      <c r="Z1524" s="24">
        <f>IF(AC1524=15,J1524,0)</f>
        <v>0</v>
      </c>
      <c r="AA1524" s="24">
        <f>IF(AC1524=21,J1524,0)</f>
        <v>0</v>
      </c>
      <c r="AC1524" s="26">
        <v>21</v>
      </c>
      <c r="AD1524" s="26">
        <f>G1524*0.315275310834813</f>
        <v>0</v>
      </c>
      <c r="AE1524" s="26">
        <f>G1524*(1-0.315275310834813)</f>
        <v>0</v>
      </c>
      <c r="AL1524" s="26">
        <f>F1524*AD1524</f>
        <v>0</v>
      </c>
      <c r="AM1524" s="26">
        <f>F1524*AE1524</f>
        <v>0</v>
      </c>
      <c r="AN1524" s="27" t="s">
        <v>1645</v>
      </c>
      <c r="AO1524" s="27" t="s">
        <v>1658</v>
      </c>
      <c r="AP1524" s="15" t="s">
        <v>1670</v>
      </c>
    </row>
    <row r="1525" spans="1:42" x14ac:dyDescent="0.2">
      <c r="D1525" s="28" t="s">
        <v>1542</v>
      </c>
      <c r="F1525" s="29">
        <v>69.260000000000005</v>
      </c>
    </row>
    <row r="1526" spans="1:42" x14ac:dyDescent="0.2">
      <c r="A1526" s="30" t="s">
        <v>767</v>
      </c>
      <c r="B1526" s="30" t="s">
        <v>1114</v>
      </c>
      <c r="C1526" s="30" t="s">
        <v>1160</v>
      </c>
      <c r="D1526" s="39" t="s">
        <v>1703</v>
      </c>
      <c r="E1526" s="30" t="s">
        <v>1600</v>
      </c>
      <c r="F1526" s="31">
        <v>72.72</v>
      </c>
      <c r="G1526" s="31">
        <v>0</v>
      </c>
      <c r="H1526" s="31">
        <f>ROUND(F1526*AD1526,2)</f>
        <v>0</v>
      </c>
      <c r="I1526" s="31">
        <f>J1526-H1526</f>
        <v>0</v>
      </c>
      <c r="J1526" s="31">
        <f>ROUND(F1526*G1526,2)</f>
        <v>0</v>
      </c>
      <c r="K1526" s="31">
        <v>1.6E-2</v>
      </c>
      <c r="L1526" s="31">
        <f>F1526*K1526</f>
        <v>1.1635200000000001</v>
      </c>
      <c r="M1526" s="32" t="s">
        <v>1623</v>
      </c>
      <c r="N1526" s="31">
        <f>IF(M1526="5",I1526,0)</f>
        <v>0</v>
      </c>
      <c r="Y1526" s="31">
        <f>IF(AC1526=0,J1526,0)</f>
        <v>0</v>
      </c>
      <c r="Z1526" s="31">
        <f>IF(AC1526=15,J1526,0)</f>
        <v>0</v>
      </c>
      <c r="AA1526" s="31">
        <f>IF(AC1526=21,J1526,0)</f>
        <v>0</v>
      </c>
      <c r="AC1526" s="26">
        <v>21</v>
      </c>
      <c r="AD1526" s="26">
        <f>G1526*1</f>
        <v>0</v>
      </c>
      <c r="AE1526" s="26">
        <f>G1526*(1-1)</f>
        <v>0</v>
      </c>
      <c r="AL1526" s="26">
        <f>F1526*AD1526</f>
        <v>0</v>
      </c>
      <c r="AM1526" s="26">
        <f>F1526*AE1526</f>
        <v>0</v>
      </c>
      <c r="AN1526" s="27" t="s">
        <v>1645</v>
      </c>
      <c r="AO1526" s="27" t="s">
        <v>1658</v>
      </c>
      <c r="AP1526" s="15" t="s">
        <v>1670</v>
      </c>
    </row>
    <row r="1527" spans="1:42" x14ac:dyDescent="0.2">
      <c r="D1527" s="28" t="s">
        <v>1554</v>
      </c>
      <c r="F1527" s="29">
        <v>72.72</v>
      </c>
    </row>
    <row r="1528" spans="1:42" x14ac:dyDescent="0.2">
      <c r="A1528" s="23" t="s">
        <v>768</v>
      </c>
      <c r="B1528" s="23" t="s">
        <v>1114</v>
      </c>
      <c r="C1528" s="23" t="s">
        <v>1161</v>
      </c>
      <c r="D1528" s="23" t="s">
        <v>1266</v>
      </c>
      <c r="E1528" s="23" t="s">
        <v>1600</v>
      </c>
      <c r="F1528" s="24">
        <v>69.260000000000005</v>
      </c>
      <c r="G1528" s="24">
        <v>0</v>
      </c>
      <c r="H1528" s="24">
        <f>ROUND(F1528*AD1528,2)</f>
        <v>0</v>
      </c>
      <c r="I1528" s="24">
        <f>J1528-H1528</f>
        <v>0</v>
      </c>
      <c r="J1528" s="24">
        <f>ROUND(F1528*G1528,2)</f>
        <v>0</v>
      </c>
      <c r="K1528" s="24">
        <v>1.1E-4</v>
      </c>
      <c r="L1528" s="24">
        <f>F1528*K1528</f>
        <v>7.6186000000000005E-3</v>
      </c>
      <c r="M1528" s="25" t="s">
        <v>7</v>
      </c>
      <c r="N1528" s="24">
        <f>IF(M1528="5",I1528,0)</f>
        <v>0</v>
      </c>
      <c r="Y1528" s="24">
        <f>IF(AC1528=0,J1528,0)</f>
        <v>0</v>
      </c>
      <c r="Z1528" s="24">
        <f>IF(AC1528=15,J1528,0)</f>
        <v>0</v>
      </c>
      <c r="AA1528" s="24">
        <f>IF(AC1528=21,J1528,0)</f>
        <v>0</v>
      </c>
      <c r="AC1528" s="26">
        <v>21</v>
      </c>
      <c r="AD1528" s="26">
        <f>G1528*1</f>
        <v>0</v>
      </c>
      <c r="AE1528" s="26">
        <f>G1528*(1-1)</f>
        <v>0</v>
      </c>
      <c r="AL1528" s="26">
        <f>F1528*AD1528</f>
        <v>0</v>
      </c>
      <c r="AM1528" s="26">
        <f>F1528*AE1528</f>
        <v>0</v>
      </c>
      <c r="AN1528" s="27" t="s">
        <v>1645</v>
      </c>
      <c r="AO1528" s="27" t="s">
        <v>1658</v>
      </c>
      <c r="AP1528" s="15" t="s">
        <v>1670</v>
      </c>
    </row>
    <row r="1529" spans="1:42" x14ac:dyDescent="0.2">
      <c r="D1529" s="28" t="s">
        <v>1542</v>
      </c>
      <c r="F1529" s="29">
        <v>69.260000000000005</v>
      </c>
    </row>
    <row r="1530" spans="1:42" x14ac:dyDescent="0.2">
      <c r="A1530" s="23" t="s">
        <v>769</v>
      </c>
      <c r="B1530" s="23" t="s">
        <v>1114</v>
      </c>
      <c r="C1530" s="23" t="s">
        <v>1162</v>
      </c>
      <c r="D1530" s="23" t="s">
        <v>1267</v>
      </c>
      <c r="E1530" s="23" t="s">
        <v>1601</v>
      </c>
      <c r="F1530" s="24">
        <v>122.35</v>
      </c>
      <c r="G1530" s="24">
        <v>0</v>
      </c>
      <c r="H1530" s="24">
        <f>ROUND(F1530*AD1530,2)</f>
        <v>0</v>
      </c>
      <c r="I1530" s="24">
        <f>J1530-H1530</f>
        <v>0</v>
      </c>
      <c r="J1530" s="24">
        <f>ROUND(F1530*G1530,2)</f>
        <v>0</v>
      </c>
      <c r="K1530" s="24">
        <v>0</v>
      </c>
      <c r="L1530" s="24">
        <f>F1530*K1530</f>
        <v>0</v>
      </c>
      <c r="M1530" s="25" t="s">
        <v>7</v>
      </c>
      <c r="N1530" s="24">
        <f>IF(M1530="5",I1530,0)</f>
        <v>0</v>
      </c>
      <c r="Y1530" s="24">
        <f>IF(AC1530=0,J1530,0)</f>
        <v>0</v>
      </c>
      <c r="Z1530" s="24">
        <f>IF(AC1530=15,J1530,0)</f>
        <v>0</v>
      </c>
      <c r="AA1530" s="24">
        <f>IF(AC1530=21,J1530,0)</f>
        <v>0</v>
      </c>
      <c r="AC1530" s="26">
        <v>21</v>
      </c>
      <c r="AD1530" s="26">
        <f>G1530*0</f>
        <v>0</v>
      </c>
      <c r="AE1530" s="26">
        <f>G1530*(1-0)</f>
        <v>0</v>
      </c>
      <c r="AL1530" s="26">
        <f>F1530*AD1530</f>
        <v>0</v>
      </c>
      <c r="AM1530" s="26">
        <f>F1530*AE1530</f>
        <v>0</v>
      </c>
      <c r="AN1530" s="27" t="s">
        <v>1645</v>
      </c>
      <c r="AO1530" s="27" t="s">
        <v>1658</v>
      </c>
      <c r="AP1530" s="15" t="s">
        <v>1670</v>
      </c>
    </row>
    <row r="1531" spans="1:42" x14ac:dyDescent="0.2">
      <c r="D1531" s="28" t="s">
        <v>1555</v>
      </c>
      <c r="F1531" s="29">
        <v>64.8</v>
      </c>
    </row>
    <row r="1532" spans="1:42" x14ac:dyDescent="0.2">
      <c r="D1532" s="28" t="s">
        <v>1556</v>
      </c>
      <c r="F1532" s="29">
        <v>19.149999999999999</v>
      </c>
    </row>
    <row r="1533" spans="1:42" x14ac:dyDescent="0.2">
      <c r="D1533" s="28" t="s">
        <v>1557</v>
      </c>
      <c r="F1533" s="29">
        <v>38.4</v>
      </c>
    </row>
    <row r="1534" spans="1:42" x14ac:dyDescent="0.2">
      <c r="A1534" s="23" t="s">
        <v>770</v>
      </c>
      <c r="B1534" s="23" t="s">
        <v>1114</v>
      </c>
      <c r="C1534" s="23" t="s">
        <v>1163</v>
      </c>
      <c r="D1534" s="23" t="s">
        <v>1271</v>
      </c>
      <c r="E1534" s="23" t="s">
        <v>1601</v>
      </c>
      <c r="F1534" s="24">
        <v>20.11</v>
      </c>
      <c r="G1534" s="24">
        <v>0</v>
      </c>
      <c r="H1534" s="24">
        <f>ROUND(F1534*AD1534,2)</f>
        <v>0</v>
      </c>
      <c r="I1534" s="24">
        <f>J1534-H1534</f>
        <v>0</v>
      </c>
      <c r="J1534" s="24">
        <f>ROUND(F1534*G1534,2)</f>
        <v>0</v>
      </c>
      <c r="K1534" s="24">
        <v>2.9999999999999997E-4</v>
      </c>
      <c r="L1534" s="24">
        <f>F1534*K1534</f>
        <v>6.0329999999999993E-3</v>
      </c>
      <c r="M1534" s="25" t="s">
        <v>7</v>
      </c>
      <c r="N1534" s="24">
        <f>IF(M1534="5",I1534,0)</f>
        <v>0</v>
      </c>
      <c r="Y1534" s="24">
        <f>IF(AC1534=0,J1534,0)</f>
        <v>0</v>
      </c>
      <c r="Z1534" s="24">
        <f>IF(AC1534=15,J1534,0)</f>
        <v>0</v>
      </c>
      <c r="AA1534" s="24">
        <f>IF(AC1534=21,J1534,0)</f>
        <v>0</v>
      </c>
      <c r="AC1534" s="26">
        <v>21</v>
      </c>
      <c r="AD1534" s="26">
        <f>G1534*1</f>
        <v>0</v>
      </c>
      <c r="AE1534" s="26">
        <f>G1534*(1-1)</f>
        <v>0</v>
      </c>
      <c r="AL1534" s="26">
        <f>F1534*AD1534</f>
        <v>0</v>
      </c>
      <c r="AM1534" s="26">
        <f>F1534*AE1534</f>
        <v>0</v>
      </c>
      <c r="AN1534" s="27" t="s">
        <v>1645</v>
      </c>
      <c r="AO1534" s="27" t="s">
        <v>1658</v>
      </c>
      <c r="AP1534" s="15" t="s">
        <v>1670</v>
      </c>
    </row>
    <row r="1535" spans="1:42" x14ac:dyDescent="0.2">
      <c r="D1535" s="28" t="s">
        <v>1558</v>
      </c>
      <c r="F1535" s="29">
        <v>20.11</v>
      </c>
    </row>
    <row r="1536" spans="1:42" x14ac:dyDescent="0.2">
      <c r="A1536" s="23" t="s">
        <v>771</v>
      </c>
      <c r="B1536" s="23" t="s">
        <v>1114</v>
      </c>
      <c r="C1536" s="23" t="s">
        <v>1164</v>
      </c>
      <c r="D1536" s="23" t="s">
        <v>1273</v>
      </c>
      <c r="E1536" s="23" t="s">
        <v>1601</v>
      </c>
      <c r="F1536" s="24">
        <v>68.040000000000006</v>
      </c>
      <c r="G1536" s="24">
        <v>0</v>
      </c>
      <c r="H1536" s="24">
        <f>ROUND(F1536*AD1536,2)</f>
        <v>0</v>
      </c>
      <c r="I1536" s="24">
        <f>J1536-H1536</f>
        <v>0</v>
      </c>
      <c r="J1536" s="24">
        <f>ROUND(F1536*G1536,2)</f>
        <v>0</v>
      </c>
      <c r="K1536" s="24">
        <v>2.9999999999999997E-4</v>
      </c>
      <c r="L1536" s="24">
        <f>F1536*K1536</f>
        <v>2.0412E-2</v>
      </c>
      <c r="M1536" s="25" t="s">
        <v>7</v>
      </c>
      <c r="N1536" s="24">
        <f>IF(M1536="5",I1536,0)</f>
        <v>0</v>
      </c>
      <c r="Y1536" s="24">
        <f>IF(AC1536=0,J1536,0)</f>
        <v>0</v>
      </c>
      <c r="Z1536" s="24">
        <f>IF(AC1536=15,J1536,0)</f>
        <v>0</v>
      </c>
      <c r="AA1536" s="24">
        <f>IF(AC1536=21,J1536,0)</f>
        <v>0</v>
      </c>
      <c r="AC1536" s="26">
        <v>21</v>
      </c>
      <c r="AD1536" s="26">
        <f>G1536*1</f>
        <v>0</v>
      </c>
      <c r="AE1536" s="26">
        <f>G1536*(1-1)</f>
        <v>0</v>
      </c>
      <c r="AL1536" s="26">
        <f>F1536*AD1536</f>
        <v>0</v>
      </c>
      <c r="AM1536" s="26">
        <f>F1536*AE1536</f>
        <v>0</v>
      </c>
      <c r="AN1536" s="27" t="s">
        <v>1645</v>
      </c>
      <c r="AO1536" s="27" t="s">
        <v>1658</v>
      </c>
      <c r="AP1536" s="15" t="s">
        <v>1670</v>
      </c>
    </row>
    <row r="1537" spans="1:42" x14ac:dyDescent="0.2">
      <c r="D1537" s="28" t="s">
        <v>1559</v>
      </c>
      <c r="F1537" s="29">
        <v>68.040000000000006</v>
      </c>
    </row>
    <row r="1538" spans="1:42" x14ac:dyDescent="0.2">
      <c r="A1538" s="23" t="s">
        <v>772</v>
      </c>
      <c r="B1538" s="23" t="s">
        <v>1114</v>
      </c>
      <c r="C1538" s="23" t="s">
        <v>1165</v>
      </c>
      <c r="D1538" s="23" t="s">
        <v>1275</v>
      </c>
      <c r="E1538" s="23" t="s">
        <v>1601</v>
      </c>
      <c r="F1538" s="24">
        <v>40.32</v>
      </c>
      <c r="G1538" s="24">
        <v>0</v>
      </c>
      <c r="H1538" s="24">
        <f>ROUND(F1538*AD1538,2)</f>
        <v>0</v>
      </c>
      <c r="I1538" s="24">
        <f>J1538-H1538</f>
        <v>0</v>
      </c>
      <c r="J1538" s="24">
        <f>ROUND(F1538*G1538,2)</f>
        <v>0</v>
      </c>
      <c r="K1538" s="24">
        <v>2.9999999999999997E-4</v>
      </c>
      <c r="L1538" s="24">
        <f>F1538*K1538</f>
        <v>1.2095999999999999E-2</v>
      </c>
      <c r="M1538" s="25" t="s">
        <v>7</v>
      </c>
      <c r="N1538" s="24">
        <f>IF(M1538="5",I1538,0)</f>
        <v>0</v>
      </c>
      <c r="Y1538" s="24">
        <f>IF(AC1538=0,J1538,0)</f>
        <v>0</v>
      </c>
      <c r="Z1538" s="24">
        <f>IF(AC1538=15,J1538,0)</f>
        <v>0</v>
      </c>
      <c r="AA1538" s="24">
        <f>IF(AC1538=21,J1538,0)</f>
        <v>0</v>
      </c>
      <c r="AC1538" s="26">
        <v>21</v>
      </c>
      <c r="AD1538" s="26">
        <f>G1538*1</f>
        <v>0</v>
      </c>
      <c r="AE1538" s="26">
        <f>G1538*(1-1)</f>
        <v>0</v>
      </c>
      <c r="AL1538" s="26">
        <f>F1538*AD1538</f>
        <v>0</v>
      </c>
      <c r="AM1538" s="26">
        <f>F1538*AE1538</f>
        <v>0</v>
      </c>
      <c r="AN1538" s="27" t="s">
        <v>1645</v>
      </c>
      <c r="AO1538" s="27" t="s">
        <v>1658</v>
      </c>
      <c r="AP1538" s="15" t="s">
        <v>1670</v>
      </c>
    </row>
    <row r="1539" spans="1:42" x14ac:dyDescent="0.2">
      <c r="D1539" s="28" t="s">
        <v>1560</v>
      </c>
      <c r="F1539" s="29">
        <v>40.32</v>
      </c>
    </row>
    <row r="1540" spans="1:42" x14ac:dyDescent="0.2">
      <c r="A1540" s="23" t="s">
        <v>773</v>
      </c>
      <c r="B1540" s="23" t="s">
        <v>1114</v>
      </c>
      <c r="C1540" s="23" t="s">
        <v>1166</v>
      </c>
      <c r="D1540" s="23" t="s">
        <v>1277</v>
      </c>
      <c r="E1540" s="23" t="s">
        <v>1602</v>
      </c>
      <c r="F1540" s="24">
        <v>1.46</v>
      </c>
      <c r="G1540" s="24">
        <v>0</v>
      </c>
      <c r="H1540" s="24">
        <f>ROUND(F1540*AD1540,2)</f>
        <v>0</v>
      </c>
      <c r="I1540" s="24">
        <f>J1540-H1540</f>
        <v>0</v>
      </c>
      <c r="J1540" s="24">
        <f>ROUND(F1540*G1540,2)</f>
        <v>0</v>
      </c>
      <c r="K1540" s="24">
        <v>0</v>
      </c>
      <c r="L1540" s="24">
        <f>F1540*K1540</f>
        <v>0</v>
      </c>
      <c r="M1540" s="25" t="s">
        <v>10</v>
      </c>
      <c r="N1540" s="24">
        <f>IF(M1540="5",I1540,0)</f>
        <v>0</v>
      </c>
      <c r="Y1540" s="24">
        <f>IF(AC1540=0,J1540,0)</f>
        <v>0</v>
      </c>
      <c r="Z1540" s="24">
        <f>IF(AC1540=15,J1540,0)</f>
        <v>0</v>
      </c>
      <c r="AA1540" s="24">
        <f>IF(AC1540=21,J1540,0)</f>
        <v>0</v>
      </c>
      <c r="AC1540" s="26">
        <v>21</v>
      </c>
      <c r="AD1540" s="26">
        <f>G1540*0</f>
        <v>0</v>
      </c>
      <c r="AE1540" s="26">
        <f>G1540*(1-0)</f>
        <v>0</v>
      </c>
      <c r="AL1540" s="26">
        <f>F1540*AD1540</f>
        <v>0</v>
      </c>
      <c r="AM1540" s="26">
        <f>F1540*AE1540</f>
        <v>0</v>
      </c>
      <c r="AN1540" s="27" t="s">
        <v>1645</v>
      </c>
      <c r="AO1540" s="27" t="s">
        <v>1658</v>
      </c>
      <c r="AP1540" s="15" t="s">
        <v>1670</v>
      </c>
    </row>
    <row r="1541" spans="1:42" x14ac:dyDescent="0.2">
      <c r="D1541" s="28" t="s">
        <v>1561</v>
      </c>
      <c r="F1541" s="29">
        <v>1.46</v>
      </c>
    </row>
    <row r="1542" spans="1:42" x14ac:dyDescent="0.2">
      <c r="A1542" s="20"/>
      <c r="B1542" s="21" t="s">
        <v>1114</v>
      </c>
      <c r="C1542" s="21" t="s">
        <v>767</v>
      </c>
      <c r="D1542" s="42" t="s">
        <v>1279</v>
      </c>
      <c r="E1542" s="43"/>
      <c r="F1542" s="43"/>
      <c r="G1542" s="43"/>
      <c r="H1542" s="22">
        <f>SUM(H1543:H1545)</f>
        <v>0</v>
      </c>
      <c r="I1542" s="22">
        <f>SUM(I1543:I1545)</f>
        <v>0</v>
      </c>
      <c r="J1542" s="22">
        <f>H1542+I1542</f>
        <v>0</v>
      </c>
      <c r="K1542" s="15"/>
      <c r="L1542" s="22">
        <f>SUM(L1543:L1545)</f>
        <v>3.3200999999999999E-3</v>
      </c>
      <c r="O1542" s="22">
        <f>IF(P1542="PR",J1542,SUM(N1543:N1545))</f>
        <v>0</v>
      </c>
      <c r="P1542" s="15" t="s">
        <v>1627</v>
      </c>
      <c r="Q1542" s="22">
        <f>IF(P1542="HS",H1542,0)</f>
        <v>0</v>
      </c>
      <c r="R1542" s="22">
        <f>IF(P1542="HS",I1542-O1542,0)</f>
        <v>0</v>
      </c>
      <c r="S1542" s="22">
        <f>IF(P1542="PS",H1542,0)</f>
        <v>0</v>
      </c>
      <c r="T1542" s="22">
        <f>IF(P1542="PS",I1542-O1542,0)</f>
        <v>0</v>
      </c>
      <c r="U1542" s="22">
        <f>IF(P1542="MP",H1542,0)</f>
        <v>0</v>
      </c>
      <c r="V1542" s="22">
        <f>IF(P1542="MP",I1542-O1542,0)</f>
        <v>0</v>
      </c>
      <c r="W1542" s="22">
        <f>IF(P1542="OM",H1542,0)</f>
        <v>0</v>
      </c>
      <c r="X1542" s="15" t="s">
        <v>1114</v>
      </c>
      <c r="AH1542" s="22">
        <f>SUM(Y1543:Y1545)</f>
        <v>0</v>
      </c>
      <c r="AI1542" s="22">
        <f>SUM(Z1543:Z1545)</f>
        <v>0</v>
      </c>
      <c r="AJ1542" s="22">
        <f>SUM(AA1543:AA1545)</f>
        <v>0</v>
      </c>
    </row>
    <row r="1543" spans="1:42" x14ac:dyDescent="0.2">
      <c r="A1543" s="23" t="s">
        <v>774</v>
      </c>
      <c r="B1543" s="23" t="s">
        <v>1114</v>
      </c>
      <c r="C1543" s="23" t="s">
        <v>1167</v>
      </c>
      <c r="D1543" s="23" t="s">
        <v>1280</v>
      </c>
      <c r="E1543" s="23" t="s">
        <v>1600</v>
      </c>
      <c r="F1543" s="24">
        <v>15.81</v>
      </c>
      <c r="G1543" s="24">
        <v>0</v>
      </c>
      <c r="H1543" s="24">
        <f>ROUND(F1543*AD1543,2)</f>
        <v>0</v>
      </c>
      <c r="I1543" s="24">
        <f>J1543-H1543</f>
        <v>0</v>
      </c>
      <c r="J1543" s="24">
        <f>ROUND(F1543*G1543,2)</f>
        <v>0</v>
      </c>
      <c r="K1543" s="24">
        <v>6.9999999999999994E-5</v>
      </c>
      <c r="L1543" s="24">
        <f>F1543*K1543</f>
        <v>1.1067E-3</v>
      </c>
      <c r="M1543" s="25" t="s">
        <v>7</v>
      </c>
      <c r="N1543" s="24">
        <f>IF(M1543="5",I1543,0)</f>
        <v>0</v>
      </c>
      <c r="Y1543" s="24">
        <f>IF(AC1543=0,J1543,0)</f>
        <v>0</v>
      </c>
      <c r="Z1543" s="24">
        <f>IF(AC1543=15,J1543,0)</f>
        <v>0</v>
      </c>
      <c r="AA1543" s="24">
        <f>IF(AC1543=21,J1543,0)</f>
        <v>0</v>
      </c>
      <c r="AC1543" s="26">
        <v>21</v>
      </c>
      <c r="AD1543" s="26">
        <f>G1543*0.30859375</f>
        <v>0</v>
      </c>
      <c r="AE1543" s="26">
        <f>G1543*(1-0.30859375)</f>
        <v>0</v>
      </c>
      <c r="AL1543" s="26">
        <f>F1543*AD1543</f>
        <v>0</v>
      </c>
      <c r="AM1543" s="26">
        <f>F1543*AE1543</f>
        <v>0</v>
      </c>
      <c r="AN1543" s="27" t="s">
        <v>1646</v>
      </c>
      <c r="AO1543" s="27" t="s">
        <v>1658</v>
      </c>
      <c r="AP1543" s="15" t="s">
        <v>1670</v>
      </c>
    </row>
    <row r="1544" spans="1:42" x14ac:dyDescent="0.2">
      <c r="D1544" s="28" t="s">
        <v>1562</v>
      </c>
      <c r="F1544" s="29">
        <v>15.81</v>
      </c>
    </row>
    <row r="1545" spans="1:42" x14ac:dyDescent="0.2">
      <c r="A1545" s="23" t="s">
        <v>775</v>
      </c>
      <c r="B1545" s="23" t="s">
        <v>1114</v>
      </c>
      <c r="C1545" s="23" t="s">
        <v>1168</v>
      </c>
      <c r="D1545" s="40" t="s">
        <v>1704</v>
      </c>
      <c r="E1545" s="23" t="s">
        <v>1600</v>
      </c>
      <c r="F1545" s="24">
        <v>15.81</v>
      </c>
      <c r="G1545" s="24">
        <v>0</v>
      </c>
      <c r="H1545" s="24">
        <f>ROUND(F1545*AD1545,2)</f>
        <v>0</v>
      </c>
      <c r="I1545" s="24">
        <f>J1545-H1545</f>
        <v>0</v>
      </c>
      <c r="J1545" s="24">
        <f>ROUND(F1545*G1545,2)</f>
        <v>0</v>
      </c>
      <c r="K1545" s="24">
        <v>1.3999999999999999E-4</v>
      </c>
      <c r="L1545" s="24">
        <f>F1545*K1545</f>
        <v>2.2133999999999999E-3</v>
      </c>
      <c r="M1545" s="25" t="s">
        <v>7</v>
      </c>
      <c r="N1545" s="24">
        <f>IF(M1545="5",I1545,0)</f>
        <v>0</v>
      </c>
      <c r="Y1545" s="24">
        <f>IF(AC1545=0,J1545,0)</f>
        <v>0</v>
      </c>
      <c r="Z1545" s="24">
        <f>IF(AC1545=15,J1545,0)</f>
        <v>0</v>
      </c>
      <c r="AA1545" s="24">
        <f>IF(AC1545=21,J1545,0)</f>
        <v>0</v>
      </c>
      <c r="AC1545" s="26">
        <v>21</v>
      </c>
      <c r="AD1545" s="26">
        <f>G1545*0.45045871559633</f>
        <v>0</v>
      </c>
      <c r="AE1545" s="26">
        <f>G1545*(1-0.45045871559633)</f>
        <v>0</v>
      </c>
      <c r="AL1545" s="26">
        <f>F1545*AD1545</f>
        <v>0</v>
      </c>
      <c r="AM1545" s="26">
        <f>F1545*AE1545</f>
        <v>0</v>
      </c>
      <c r="AN1545" s="27" t="s">
        <v>1646</v>
      </c>
      <c r="AO1545" s="27" t="s">
        <v>1658</v>
      </c>
      <c r="AP1545" s="15" t="s">
        <v>1670</v>
      </c>
    </row>
    <row r="1546" spans="1:42" x14ac:dyDescent="0.2">
      <c r="D1546" s="28" t="s">
        <v>1562</v>
      </c>
      <c r="F1546" s="29">
        <v>15.81</v>
      </c>
    </row>
    <row r="1547" spans="1:42" x14ac:dyDescent="0.2">
      <c r="A1547" s="20"/>
      <c r="B1547" s="21" t="s">
        <v>1114</v>
      </c>
      <c r="C1547" s="21" t="s">
        <v>97</v>
      </c>
      <c r="D1547" s="42" t="s">
        <v>1283</v>
      </c>
      <c r="E1547" s="43"/>
      <c r="F1547" s="43"/>
      <c r="G1547" s="43"/>
      <c r="H1547" s="22">
        <f>SUM(H1548:H1556)</f>
        <v>0</v>
      </c>
      <c r="I1547" s="22">
        <f>SUM(I1548:I1556)</f>
        <v>0</v>
      </c>
      <c r="J1547" s="22">
        <f>H1547+I1547</f>
        <v>0</v>
      </c>
      <c r="K1547" s="15"/>
      <c r="L1547" s="22">
        <f>SUM(L1548:L1556)</f>
        <v>5.6408799999999995E-2</v>
      </c>
      <c r="O1547" s="22">
        <f>IF(P1547="PR",J1547,SUM(N1548:N1556))</f>
        <v>0</v>
      </c>
      <c r="P1547" s="15" t="s">
        <v>1626</v>
      </c>
      <c r="Q1547" s="22">
        <f>IF(P1547="HS",H1547,0)</f>
        <v>0</v>
      </c>
      <c r="R1547" s="22">
        <f>IF(P1547="HS",I1547-O1547,0)</f>
        <v>0</v>
      </c>
      <c r="S1547" s="22">
        <f>IF(P1547="PS",H1547,0)</f>
        <v>0</v>
      </c>
      <c r="T1547" s="22">
        <f>IF(P1547="PS",I1547-O1547,0)</f>
        <v>0</v>
      </c>
      <c r="U1547" s="22">
        <f>IF(P1547="MP",H1547,0)</f>
        <v>0</v>
      </c>
      <c r="V1547" s="22">
        <f>IF(P1547="MP",I1547-O1547,0)</f>
        <v>0</v>
      </c>
      <c r="W1547" s="22">
        <f>IF(P1547="OM",H1547,0)</f>
        <v>0</v>
      </c>
      <c r="X1547" s="15" t="s">
        <v>1114</v>
      </c>
      <c r="AH1547" s="22">
        <f>SUM(Y1548:Y1556)</f>
        <v>0</v>
      </c>
      <c r="AI1547" s="22">
        <f>SUM(Z1548:Z1556)</f>
        <v>0</v>
      </c>
      <c r="AJ1547" s="22">
        <f>SUM(AA1548:AA1556)</f>
        <v>0</v>
      </c>
    </row>
    <row r="1548" spans="1:42" x14ac:dyDescent="0.2">
      <c r="A1548" s="23" t="s">
        <v>776</v>
      </c>
      <c r="B1548" s="23" t="s">
        <v>1114</v>
      </c>
      <c r="C1548" s="23" t="s">
        <v>1169</v>
      </c>
      <c r="D1548" s="23" t="s">
        <v>1284</v>
      </c>
      <c r="E1548" s="23" t="s">
        <v>1604</v>
      </c>
      <c r="F1548" s="24">
        <v>4</v>
      </c>
      <c r="G1548" s="24">
        <v>0</v>
      </c>
      <c r="H1548" s="24">
        <f>ROUND(F1548*AD1548,2)</f>
        <v>0</v>
      </c>
      <c r="I1548" s="24">
        <f>J1548-H1548</f>
        <v>0</v>
      </c>
      <c r="J1548" s="24">
        <f>ROUND(F1548*G1548,2)</f>
        <v>0</v>
      </c>
      <c r="K1548" s="24">
        <v>0</v>
      </c>
      <c r="L1548" s="24">
        <f>F1548*K1548</f>
        <v>0</v>
      </c>
      <c r="M1548" s="25" t="s">
        <v>7</v>
      </c>
      <c r="N1548" s="24">
        <f>IF(M1548="5",I1548,0)</f>
        <v>0</v>
      </c>
      <c r="Y1548" s="24">
        <f>IF(AC1548=0,J1548,0)</f>
        <v>0</v>
      </c>
      <c r="Z1548" s="24">
        <f>IF(AC1548=15,J1548,0)</f>
        <v>0</v>
      </c>
      <c r="AA1548" s="24">
        <f>IF(AC1548=21,J1548,0)</f>
        <v>0</v>
      </c>
      <c r="AC1548" s="26">
        <v>21</v>
      </c>
      <c r="AD1548" s="26">
        <f>G1548*0.297029702970297</f>
        <v>0</v>
      </c>
      <c r="AE1548" s="26">
        <f>G1548*(1-0.297029702970297)</f>
        <v>0</v>
      </c>
      <c r="AL1548" s="26">
        <f>F1548*AD1548</f>
        <v>0</v>
      </c>
      <c r="AM1548" s="26">
        <f>F1548*AE1548</f>
        <v>0</v>
      </c>
      <c r="AN1548" s="27" t="s">
        <v>1647</v>
      </c>
      <c r="AO1548" s="27" t="s">
        <v>1659</v>
      </c>
      <c r="AP1548" s="15" t="s">
        <v>1670</v>
      </c>
    </row>
    <row r="1549" spans="1:42" x14ac:dyDescent="0.2">
      <c r="D1549" s="28" t="s">
        <v>1563</v>
      </c>
      <c r="F1549" s="29">
        <v>4</v>
      </c>
    </row>
    <row r="1550" spans="1:42" x14ac:dyDescent="0.2">
      <c r="A1550" s="23" t="s">
        <v>777</v>
      </c>
      <c r="B1550" s="23" t="s">
        <v>1114</v>
      </c>
      <c r="C1550" s="23" t="s">
        <v>1170</v>
      </c>
      <c r="D1550" s="23" t="s">
        <v>1685</v>
      </c>
      <c r="E1550" s="23" t="s">
        <v>1604</v>
      </c>
      <c r="F1550" s="24">
        <v>4</v>
      </c>
      <c r="G1550" s="24">
        <v>0</v>
      </c>
      <c r="H1550" s="24">
        <f>ROUND(F1550*AD1550,2)</f>
        <v>0</v>
      </c>
      <c r="I1550" s="24">
        <f>J1550-H1550</f>
        <v>0</v>
      </c>
      <c r="J1550" s="24">
        <f>ROUND(F1550*G1550,2)</f>
        <v>0</v>
      </c>
      <c r="K1550" s="24">
        <v>4.0000000000000002E-4</v>
      </c>
      <c r="L1550" s="24">
        <f>F1550*K1550</f>
        <v>1.6000000000000001E-3</v>
      </c>
      <c r="M1550" s="25" t="s">
        <v>7</v>
      </c>
      <c r="N1550" s="24">
        <f>IF(M1550="5",I1550,0)</f>
        <v>0</v>
      </c>
      <c r="Y1550" s="24">
        <f>IF(AC1550=0,J1550,0)</f>
        <v>0</v>
      </c>
      <c r="Z1550" s="24">
        <f>IF(AC1550=15,J1550,0)</f>
        <v>0</v>
      </c>
      <c r="AA1550" s="24">
        <f>IF(AC1550=21,J1550,0)</f>
        <v>0</v>
      </c>
      <c r="AC1550" s="26">
        <v>21</v>
      </c>
      <c r="AD1550" s="26">
        <f>G1550*1</f>
        <v>0</v>
      </c>
      <c r="AE1550" s="26">
        <f>G1550*(1-1)</f>
        <v>0</v>
      </c>
      <c r="AL1550" s="26">
        <f>F1550*AD1550</f>
        <v>0</v>
      </c>
      <c r="AM1550" s="26">
        <f>F1550*AE1550</f>
        <v>0</v>
      </c>
      <c r="AN1550" s="27" t="s">
        <v>1647</v>
      </c>
      <c r="AO1550" s="27" t="s">
        <v>1659</v>
      </c>
      <c r="AP1550" s="15" t="s">
        <v>1670</v>
      </c>
    </row>
    <row r="1551" spans="1:42" x14ac:dyDescent="0.2">
      <c r="D1551" s="28" t="s">
        <v>1563</v>
      </c>
      <c r="F1551" s="29">
        <v>4</v>
      </c>
    </row>
    <row r="1552" spans="1:42" x14ac:dyDescent="0.2">
      <c r="A1552" s="23" t="s">
        <v>778</v>
      </c>
      <c r="B1552" s="23" t="s">
        <v>1114</v>
      </c>
      <c r="C1552" s="23" t="s">
        <v>1171</v>
      </c>
      <c r="D1552" s="23" t="s">
        <v>1285</v>
      </c>
      <c r="E1552" s="23" t="s">
        <v>1604</v>
      </c>
      <c r="F1552" s="24">
        <v>3</v>
      </c>
      <c r="G1552" s="24">
        <v>0</v>
      </c>
      <c r="H1552" s="24">
        <f>ROUND(F1552*AD1552,2)</f>
        <v>0</v>
      </c>
      <c r="I1552" s="24">
        <f>J1552-H1552</f>
        <v>0</v>
      </c>
      <c r="J1552" s="24">
        <f>ROUND(F1552*G1552,2)</f>
        <v>0</v>
      </c>
      <c r="K1552" s="24">
        <v>2.14E-3</v>
      </c>
      <c r="L1552" s="24">
        <f>F1552*K1552</f>
        <v>6.4200000000000004E-3</v>
      </c>
      <c r="M1552" s="25" t="s">
        <v>7</v>
      </c>
      <c r="N1552" s="24">
        <f>IF(M1552="5",I1552,0)</f>
        <v>0</v>
      </c>
      <c r="Y1552" s="24">
        <f>IF(AC1552=0,J1552,0)</f>
        <v>0</v>
      </c>
      <c r="Z1552" s="24">
        <f>IF(AC1552=15,J1552,0)</f>
        <v>0</v>
      </c>
      <c r="AA1552" s="24">
        <f>IF(AC1552=21,J1552,0)</f>
        <v>0</v>
      </c>
      <c r="AC1552" s="26">
        <v>21</v>
      </c>
      <c r="AD1552" s="26">
        <f>G1552*0.474254742547426</f>
        <v>0</v>
      </c>
      <c r="AE1552" s="26">
        <f>G1552*(1-0.474254742547426)</f>
        <v>0</v>
      </c>
      <c r="AL1552" s="26">
        <f>F1552*AD1552</f>
        <v>0</v>
      </c>
      <c r="AM1552" s="26">
        <f>F1552*AE1552</f>
        <v>0</v>
      </c>
      <c r="AN1552" s="27" t="s">
        <v>1647</v>
      </c>
      <c r="AO1552" s="27" t="s">
        <v>1659</v>
      </c>
      <c r="AP1552" s="15" t="s">
        <v>1670</v>
      </c>
    </row>
    <row r="1553" spans="1:42" x14ac:dyDescent="0.2">
      <c r="D1553" s="28" t="s">
        <v>1544</v>
      </c>
      <c r="F1553" s="29">
        <v>3</v>
      </c>
    </row>
    <row r="1554" spans="1:42" x14ac:dyDescent="0.2">
      <c r="A1554" s="23" t="s">
        <v>779</v>
      </c>
      <c r="B1554" s="23" t="s">
        <v>1114</v>
      </c>
      <c r="C1554" s="23" t="s">
        <v>1172</v>
      </c>
      <c r="D1554" s="23" t="s">
        <v>1681</v>
      </c>
      <c r="E1554" s="23" t="s">
        <v>1604</v>
      </c>
      <c r="F1554" s="24">
        <v>3</v>
      </c>
      <c r="G1554" s="24">
        <v>0</v>
      </c>
      <c r="H1554" s="24">
        <f>ROUND(F1554*AD1554,2)</f>
        <v>0</v>
      </c>
      <c r="I1554" s="24">
        <f>J1554-H1554</f>
        <v>0</v>
      </c>
      <c r="J1554" s="24">
        <f>ROUND(F1554*G1554,2)</f>
        <v>0</v>
      </c>
      <c r="K1554" s="24">
        <v>1.4999999999999999E-2</v>
      </c>
      <c r="L1554" s="24">
        <f>F1554*K1554</f>
        <v>4.4999999999999998E-2</v>
      </c>
      <c r="M1554" s="25" t="s">
        <v>7</v>
      </c>
      <c r="N1554" s="24">
        <f>IF(M1554="5",I1554,0)</f>
        <v>0</v>
      </c>
      <c r="Y1554" s="24">
        <f>IF(AC1554=0,J1554,0)</f>
        <v>0</v>
      </c>
      <c r="Z1554" s="24">
        <f>IF(AC1554=15,J1554,0)</f>
        <v>0</v>
      </c>
      <c r="AA1554" s="24">
        <f>IF(AC1554=21,J1554,0)</f>
        <v>0</v>
      </c>
      <c r="AC1554" s="26">
        <v>21</v>
      </c>
      <c r="AD1554" s="26">
        <f>G1554*1</f>
        <v>0</v>
      </c>
      <c r="AE1554" s="26">
        <f>G1554*(1-1)</f>
        <v>0</v>
      </c>
      <c r="AL1554" s="26">
        <f>F1554*AD1554</f>
        <v>0</v>
      </c>
      <c r="AM1554" s="26">
        <f>F1554*AE1554</f>
        <v>0</v>
      </c>
      <c r="AN1554" s="27" t="s">
        <v>1647</v>
      </c>
      <c r="AO1554" s="27" t="s">
        <v>1659</v>
      </c>
      <c r="AP1554" s="15" t="s">
        <v>1670</v>
      </c>
    </row>
    <row r="1555" spans="1:42" x14ac:dyDescent="0.2">
      <c r="D1555" s="28" t="s">
        <v>1544</v>
      </c>
      <c r="F1555" s="29">
        <v>3</v>
      </c>
    </row>
    <row r="1556" spans="1:42" x14ac:dyDescent="0.2">
      <c r="A1556" s="23" t="s">
        <v>780</v>
      </c>
      <c r="B1556" s="23" t="s">
        <v>1114</v>
      </c>
      <c r="C1556" s="23" t="s">
        <v>1173</v>
      </c>
      <c r="D1556" s="23" t="s">
        <v>1287</v>
      </c>
      <c r="E1556" s="23" t="s">
        <v>1600</v>
      </c>
      <c r="F1556" s="24">
        <v>84.72</v>
      </c>
      <c r="G1556" s="24">
        <v>0</v>
      </c>
      <c r="H1556" s="24">
        <f>ROUND(F1556*AD1556,2)</f>
        <v>0</v>
      </c>
      <c r="I1556" s="24">
        <f>J1556-H1556</f>
        <v>0</v>
      </c>
      <c r="J1556" s="24">
        <f>ROUND(F1556*G1556,2)</f>
        <v>0</v>
      </c>
      <c r="K1556" s="24">
        <v>4.0000000000000003E-5</v>
      </c>
      <c r="L1556" s="24">
        <f>F1556*K1556</f>
        <v>3.3888000000000004E-3</v>
      </c>
      <c r="M1556" s="25" t="s">
        <v>7</v>
      </c>
      <c r="N1556" s="24">
        <f>IF(M1556="5",I1556,0)</f>
        <v>0</v>
      </c>
      <c r="Y1556" s="24">
        <f>IF(AC1556=0,J1556,0)</f>
        <v>0</v>
      </c>
      <c r="Z1556" s="24">
        <f>IF(AC1556=15,J1556,0)</f>
        <v>0</v>
      </c>
      <c r="AA1556" s="24">
        <f>IF(AC1556=21,J1556,0)</f>
        <v>0</v>
      </c>
      <c r="AC1556" s="26">
        <v>21</v>
      </c>
      <c r="AD1556" s="26">
        <f>G1556*0.0193808882907133</f>
        <v>0</v>
      </c>
      <c r="AE1556" s="26">
        <f>G1556*(1-0.0193808882907133)</f>
        <v>0</v>
      </c>
      <c r="AL1556" s="26">
        <f>F1556*AD1556</f>
        <v>0</v>
      </c>
      <c r="AM1556" s="26">
        <f>F1556*AE1556</f>
        <v>0</v>
      </c>
      <c r="AN1556" s="27" t="s">
        <v>1647</v>
      </c>
      <c r="AO1556" s="27" t="s">
        <v>1659</v>
      </c>
      <c r="AP1556" s="15" t="s">
        <v>1670</v>
      </c>
    </row>
    <row r="1557" spans="1:42" x14ac:dyDescent="0.2">
      <c r="D1557" s="28" t="s">
        <v>1564</v>
      </c>
      <c r="F1557" s="29">
        <v>84.72</v>
      </c>
    </row>
    <row r="1558" spans="1:42" x14ac:dyDescent="0.2">
      <c r="A1558" s="20"/>
      <c r="B1558" s="21" t="s">
        <v>1114</v>
      </c>
      <c r="C1558" s="21" t="s">
        <v>98</v>
      </c>
      <c r="D1558" s="42" t="s">
        <v>1289</v>
      </c>
      <c r="E1558" s="43"/>
      <c r="F1558" s="43"/>
      <c r="G1558" s="43"/>
      <c r="H1558" s="22">
        <f>SUM(H1559:H1564)</f>
        <v>0</v>
      </c>
      <c r="I1558" s="22">
        <f>SUM(I1559:I1564)</f>
        <v>0</v>
      </c>
      <c r="J1558" s="22">
        <f>H1558+I1558</f>
        <v>0</v>
      </c>
      <c r="K1558" s="15"/>
      <c r="L1558" s="22">
        <f>SUM(L1559:L1564)</f>
        <v>0.36210000000000003</v>
      </c>
      <c r="O1558" s="22">
        <f>IF(P1558="PR",J1558,SUM(N1559:N1564))</f>
        <v>0</v>
      </c>
      <c r="P1558" s="15" t="s">
        <v>1626</v>
      </c>
      <c r="Q1558" s="22">
        <f>IF(P1558="HS",H1558,0)</f>
        <v>0</v>
      </c>
      <c r="R1558" s="22">
        <f>IF(P1558="HS",I1558-O1558,0)</f>
        <v>0</v>
      </c>
      <c r="S1558" s="22">
        <f>IF(P1558="PS",H1558,0)</f>
        <v>0</v>
      </c>
      <c r="T1558" s="22">
        <f>IF(P1558="PS",I1558-O1558,0)</f>
        <v>0</v>
      </c>
      <c r="U1558" s="22">
        <f>IF(P1558="MP",H1558,0)</f>
        <v>0</v>
      </c>
      <c r="V1558" s="22">
        <f>IF(P1558="MP",I1558-O1558,0)</f>
        <v>0</v>
      </c>
      <c r="W1558" s="22">
        <f>IF(P1558="OM",H1558,0)</f>
        <v>0</v>
      </c>
      <c r="X1558" s="15" t="s">
        <v>1114</v>
      </c>
      <c r="AH1558" s="22">
        <f>SUM(Y1559:Y1564)</f>
        <v>0</v>
      </c>
      <c r="AI1558" s="22">
        <f>SUM(Z1559:Z1564)</f>
        <v>0</v>
      </c>
      <c r="AJ1558" s="22">
        <f>SUM(AA1559:AA1564)</f>
        <v>0</v>
      </c>
    </row>
    <row r="1559" spans="1:42" x14ac:dyDescent="0.2">
      <c r="A1559" s="23" t="s">
        <v>781</v>
      </c>
      <c r="B1559" s="23" t="s">
        <v>1114</v>
      </c>
      <c r="C1559" s="23" t="s">
        <v>1174</v>
      </c>
      <c r="D1559" s="23" t="s">
        <v>1409</v>
      </c>
      <c r="E1559" s="23" t="s">
        <v>1604</v>
      </c>
      <c r="F1559" s="24">
        <v>4</v>
      </c>
      <c r="G1559" s="24">
        <v>0</v>
      </c>
      <c r="H1559" s="24">
        <f t="shared" ref="H1559:H1564" si="360">ROUND(F1559*AD1559,2)</f>
        <v>0</v>
      </c>
      <c r="I1559" s="24">
        <f t="shared" ref="I1559:I1564" si="361">J1559-H1559</f>
        <v>0</v>
      </c>
      <c r="J1559" s="24">
        <f t="shared" ref="J1559:J1564" si="362">ROUND(F1559*G1559,2)</f>
        <v>0</v>
      </c>
      <c r="K1559" s="24">
        <v>0</v>
      </c>
      <c r="L1559" s="24">
        <f t="shared" ref="L1559:L1564" si="363">F1559*K1559</f>
        <v>0</v>
      </c>
      <c r="M1559" s="25" t="s">
        <v>8</v>
      </c>
      <c r="N1559" s="24">
        <f t="shared" ref="N1559:N1564" si="364">IF(M1559="5",I1559,0)</f>
        <v>0</v>
      </c>
      <c r="Y1559" s="24">
        <f t="shared" ref="Y1559:Y1564" si="365">IF(AC1559=0,J1559,0)</f>
        <v>0</v>
      </c>
      <c r="Z1559" s="24">
        <f t="shared" ref="Z1559:Z1564" si="366">IF(AC1559=15,J1559,0)</f>
        <v>0</v>
      </c>
      <c r="AA1559" s="24">
        <f t="shared" ref="AA1559:AA1564" si="367">IF(AC1559=21,J1559,0)</f>
        <v>0</v>
      </c>
      <c r="AC1559" s="26">
        <v>21</v>
      </c>
      <c r="AD1559" s="26">
        <f t="shared" ref="AD1559:AD1564" si="368">G1559*0</f>
        <v>0</v>
      </c>
      <c r="AE1559" s="26">
        <f t="shared" ref="AE1559:AE1564" si="369">G1559*(1-0)</f>
        <v>0</v>
      </c>
      <c r="AL1559" s="26">
        <f t="shared" ref="AL1559:AL1564" si="370">F1559*AD1559</f>
        <v>0</v>
      </c>
      <c r="AM1559" s="26">
        <f t="shared" ref="AM1559:AM1564" si="371">F1559*AE1559</f>
        <v>0</v>
      </c>
      <c r="AN1559" s="27" t="s">
        <v>1648</v>
      </c>
      <c r="AO1559" s="27" t="s">
        <v>1659</v>
      </c>
      <c r="AP1559" s="15" t="s">
        <v>1670</v>
      </c>
    </row>
    <row r="1560" spans="1:42" x14ac:dyDescent="0.2">
      <c r="A1560" s="23" t="s">
        <v>782</v>
      </c>
      <c r="B1560" s="23" t="s">
        <v>1114</v>
      </c>
      <c r="C1560" s="23" t="s">
        <v>1175</v>
      </c>
      <c r="D1560" s="23" t="s">
        <v>1291</v>
      </c>
      <c r="E1560" s="23" t="s">
        <v>1604</v>
      </c>
      <c r="F1560" s="24">
        <v>6</v>
      </c>
      <c r="G1560" s="24">
        <v>0</v>
      </c>
      <c r="H1560" s="24">
        <f t="shared" si="360"/>
        <v>0</v>
      </c>
      <c r="I1560" s="24">
        <f t="shared" si="361"/>
        <v>0</v>
      </c>
      <c r="J1560" s="24">
        <f t="shared" si="362"/>
        <v>0</v>
      </c>
      <c r="K1560" s="24">
        <v>4.0000000000000002E-4</v>
      </c>
      <c r="L1560" s="24">
        <f t="shared" si="363"/>
        <v>2.4000000000000002E-3</v>
      </c>
      <c r="M1560" s="25" t="s">
        <v>8</v>
      </c>
      <c r="N1560" s="24">
        <f t="shared" si="364"/>
        <v>0</v>
      </c>
      <c r="Y1560" s="24">
        <f t="shared" si="365"/>
        <v>0</v>
      </c>
      <c r="Z1560" s="24">
        <f t="shared" si="366"/>
        <v>0</v>
      </c>
      <c r="AA1560" s="24">
        <f t="shared" si="367"/>
        <v>0</v>
      </c>
      <c r="AC1560" s="26">
        <v>21</v>
      </c>
      <c r="AD1560" s="26">
        <f t="shared" si="368"/>
        <v>0</v>
      </c>
      <c r="AE1560" s="26">
        <f t="shared" si="369"/>
        <v>0</v>
      </c>
      <c r="AL1560" s="26">
        <f t="shared" si="370"/>
        <v>0</v>
      </c>
      <c r="AM1560" s="26">
        <f t="shared" si="371"/>
        <v>0</v>
      </c>
      <c r="AN1560" s="27" t="s">
        <v>1648</v>
      </c>
      <c r="AO1560" s="27" t="s">
        <v>1659</v>
      </c>
      <c r="AP1560" s="15" t="s">
        <v>1670</v>
      </c>
    </row>
    <row r="1561" spans="1:42" x14ac:dyDescent="0.2">
      <c r="A1561" s="23" t="s">
        <v>783</v>
      </c>
      <c r="B1561" s="23" t="s">
        <v>1114</v>
      </c>
      <c r="C1561" s="23" t="s">
        <v>1176</v>
      </c>
      <c r="D1561" s="23" t="s">
        <v>1292</v>
      </c>
      <c r="E1561" s="23" t="s">
        <v>1604</v>
      </c>
      <c r="F1561" s="24">
        <v>7</v>
      </c>
      <c r="G1561" s="24">
        <v>0</v>
      </c>
      <c r="H1561" s="24">
        <f t="shared" si="360"/>
        <v>0</v>
      </c>
      <c r="I1561" s="24">
        <f t="shared" si="361"/>
        <v>0</v>
      </c>
      <c r="J1561" s="24">
        <f t="shared" si="362"/>
        <v>0</v>
      </c>
      <c r="K1561" s="24">
        <v>3.0000000000000001E-3</v>
      </c>
      <c r="L1561" s="24">
        <f t="shared" si="363"/>
        <v>2.1000000000000001E-2</v>
      </c>
      <c r="M1561" s="25" t="s">
        <v>8</v>
      </c>
      <c r="N1561" s="24">
        <f t="shared" si="364"/>
        <v>0</v>
      </c>
      <c r="Y1561" s="24">
        <f t="shared" si="365"/>
        <v>0</v>
      </c>
      <c r="Z1561" s="24">
        <f t="shared" si="366"/>
        <v>0</v>
      </c>
      <c r="AA1561" s="24">
        <f t="shared" si="367"/>
        <v>0</v>
      </c>
      <c r="AC1561" s="26">
        <v>21</v>
      </c>
      <c r="AD1561" s="26">
        <f t="shared" si="368"/>
        <v>0</v>
      </c>
      <c r="AE1561" s="26">
        <f t="shared" si="369"/>
        <v>0</v>
      </c>
      <c r="AL1561" s="26">
        <f t="shared" si="370"/>
        <v>0</v>
      </c>
      <c r="AM1561" s="26">
        <f t="shared" si="371"/>
        <v>0</v>
      </c>
      <c r="AN1561" s="27" t="s">
        <v>1648</v>
      </c>
      <c r="AO1561" s="27" t="s">
        <v>1659</v>
      </c>
      <c r="AP1561" s="15" t="s">
        <v>1670</v>
      </c>
    </row>
    <row r="1562" spans="1:42" x14ac:dyDescent="0.2">
      <c r="A1562" s="23" t="s">
        <v>784</v>
      </c>
      <c r="B1562" s="23" t="s">
        <v>1114</v>
      </c>
      <c r="C1562" s="23" t="s">
        <v>1177</v>
      </c>
      <c r="D1562" s="23" t="s">
        <v>1293</v>
      </c>
      <c r="E1562" s="23" t="s">
        <v>1604</v>
      </c>
      <c r="F1562" s="24">
        <v>3</v>
      </c>
      <c r="G1562" s="24">
        <v>0</v>
      </c>
      <c r="H1562" s="24">
        <f t="shared" si="360"/>
        <v>0</v>
      </c>
      <c r="I1562" s="24">
        <f t="shared" si="361"/>
        <v>0</v>
      </c>
      <c r="J1562" s="24">
        <f t="shared" si="362"/>
        <v>0</v>
      </c>
      <c r="K1562" s="24">
        <v>5.0000000000000001E-4</v>
      </c>
      <c r="L1562" s="24">
        <f t="shared" si="363"/>
        <v>1.5E-3</v>
      </c>
      <c r="M1562" s="25" t="s">
        <v>8</v>
      </c>
      <c r="N1562" s="24">
        <f t="shared" si="364"/>
        <v>0</v>
      </c>
      <c r="Y1562" s="24">
        <f t="shared" si="365"/>
        <v>0</v>
      </c>
      <c r="Z1562" s="24">
        <f t="shared" si="366"/>
        <v>0</v>
      </c>
      <c r="AA1562" s="24">
        <f t="shared" si="367"/>
        <v>0</v>
      </c>
      <c r="AC1562" s="26">
        <v>21</v>
      </c>
      <c r="AD1562" s="26">
        <f t="shared" si="368"/>
        <v>0</v>
      </c>
      <c r="AE1562" s="26">
        <f t="shared" si="369"/>
        <v>0</v>
      </c>
      <c r="AL1562" s="26">
        <f t="shared" si="370"/>
        <v>0</v>
      </c>
      <c r="AM1562" s="26">
        <f t="shared" si="371"/>
        <v>0</v>
      </c>
      <c r="AN1562" s="27" t="s">
        <v>1648</v>
      </c>
      <c r="AO1562" s="27" t="s">
        <v>1659</v>
      </c>
      <c r="AP1562" s="15" t="s">
        <v>1670</v>
      </c>
    </row>
    <row r="1563" spans="1:42" x14ac:dyDescent="0.2">
      <c r="A1563" s="23" t="s">
        <v>785</v>
      </c>
      <c r="B1563" s="23" t="s">
        <v>1114</v>
      </c>
      <c r="C1563" s="23" t="s">
        <v>1179</v>
      </c>
      <c r="D1563" s="23" t="s">
        <v>1295</v>
      </c>
      <c r="E1563" s="23" t="s">
        <v>1600</v>
      </c>
      <c r="F1563" s="24">
        <v>15.81</v>
      </c>
      <c r="G1563" s="24">
        <v>0</v>
      </c>
      <c r="H1563" s="24">
        <f t="shared" si="360"/>
        <v>0</v>
      </c>
      <c r="I1563" s="24">
        <f t="shared" si="361"/>
        <v>0</v>
      </c>
      <c r="J1563" s="24">
        <f t="shared" si="362"/>
        <v>0</v>
      </c>
      <c r="K1563" s="24">
        <v>0.02</v>
      </c>
      <c r="L1563" s="24">
        <f t="shared" si="363"/>
        <v>0.31620000000000004</v>
      </c>
      <c r="M1563" s="25" t="s">
        <v>7</v>
      </c>
      <c r="N1563" s="24">
        <f t="shared" si="364"/>
        <v>0</v>
      </c>
      <c r="Y1563" s="24">
        <f t="shared" si="365"/>
        <v>0</v>
      </c>
      <c r="Z1563" s="24">
        <f t="shared" si="366"/>
        <v>0</v>
      </c>
      <c r="AA1563" s="24">
        <f t="shared" si="367"/>
        <v>0</v>
      </c>
      <c r="AC1563" s="26">
        <v>21</v>
      </c>
      <c r="AD1563" s="26">
        <f t="shared" si="368"/>
        <v>0</v>
      </c>
      <c r="AE1563" s="26">
        <f t="shared" si="369"/>
        <v>0</v>
      </c>
      <c r="AL1563" s="26">
        <f t="shared" si="370"/>
        <v>0</v>
      </c>
      <c r="AM1563" s="26">
        <f t="shared" si="371"/>
        <v>0</v>
      </c>
      <c r="AN1563" s="27" t="s">
        <v>1648</v>
      </c>
      <c r="AO1563" s="27" t="s">
        <v>1659</v>
      </c>
      <c r="AP1563" s="15" t="s">
        <v>1670</v>
      </c>
    </row>
    <row r="1564" spans="1:42" x14ac:dyDescent="0.2">
      <c r="A1564" s="23" t="s">
        <v>786</v>
      </c>
      <c r="B1564" s="23" t="s">
        <v>1114</v>
      </c>
      <c r="C1564" s="23" t="s">
        <v>1180</v>
      </c>
      <c r="D1564" s="23" t="s">
        <v>1296</v>
      </c>
      <c r="E1564" s="23" t="s">
        <v>1604</v>
      </c>
      <c r="F1564" s="24">
        <v>3</v>
      </c>
      <c r="G1564" s="24">
        <v>0</v>
      </c>
      <c r="H1564" s="24">
        <f t="shared" si="360"/>
        <v>0</v>
      </c>
      <c r="I1564" s="24">
        <f t="shared" si="361"/>
        <v>0</v>
      </c>
      <c r="J1564" s="24">
        <f t="shared" si="362"/>
        <v>0</v>
      </c>
      <c r="K1564" s="24">
        <v>7.0000000000000001E-3</v>
      </c>
      <c r="L1564" s="24">
        <f t="shared" si="363"/>
        <v>2.1000000000000001E-2</v>
      </c>
      <c r="M1564" s="25" t="s">
        <v>8</v>
      </c>
      <c r="N1564" s="24">
        <f t="shared" si="364"/>
        <v>0</v>
      </c>
      <c r="Y1564" s="24">
        <f t="shared" si="365"/>
        <v>0</v>
      </c>
      <c r="Z1564" s="24">
        <f t="shared" si="366"/>
        <v>0</v>
      </c>
      <c r="AA1564" s="24">
        <f t="shared" si="367"/>
        <v>0</v>
      </c>
      <c r="AC1564" s="26">
        <v>21</v>
      </c>
      <c r="AD1564" s="26">
        <f t="shared" si="368"/>
        <v>0</v>
      </c>
      <c r="AE1564" s="26">
        <f t="shared" si="369"/>
        <v>0</v>
      </c>
      <c r="AL1564" s="26">
        <f t="shared" si="370"/>
        <v>0</v>
      </c>
      <c r="AM1564" s="26">
        <f t="shared" si="371"/>
        <v>0</v>
      </c>
      <c r="AN1564" s="27" t="s">
        <v>1648</v>
      </c>
      <c r="AO1564" s="27" t="s">
        <v>1659</v>
      </c>
      <c r="AP1564" s="15" t="s">
        <v>1670</v>
      </c>
    </row>
    <row r="1565" spans="1:42" x14ac:dyDescent="0.2">
      <c r="A1565" s="20"/>
      <c r="B1565" s="21" t="s">
        <v>1114</v>
      </c>
      <c r="C1565" s="21" t="s">
        <v>99</v>
      </c>
      <c r="D1565" s="42" t="s">
        <v>1297</v>
      </c>
      <c r="E1565" s="43"/>
      <c r="F1565" s="43"/>
      <c r="G1565" s="43"/>
      <c r="H1565" s="22">
        <f>SUM(H1566:H1571)</f>
        <v>0</v>
      </c>
      <c r="I1565" s="22">
        <f>SUM(I1566:I1571)</f>
        <v>0</v>
      </c>
      <c r="J1565" s="22">
        <f>H1565+I1565</f>
        <v>0</v>
      </c>
      <c r="K1565" s="15"/>
      <c r="L1565" s="22">
        <f>SUM(L1566:L1571)</f>
        <v>4.0876299999999999</v>
      </c>
      <c r="O1565" s="22">
        <f>IF(P1565="PR",J1565,SUM(N1566:N1571))</f>
        <v>0</v>
      </c>
      <c r="P1565" s="15" t="s">
        <v>1626</v>
      </c>
      <c r="Q1565" s="22">
        <f>IF(P1565="HS",H1565,0)</f>
        <v>0</v>
      </c>
      <c r="R1565" s="22">
        <f>IF(P1565="HS",I1565-O1565,0)</f>
        <v>0</v>
      </c>
      <c r="S1565" s="22">
        <f>IF(P1565="PS",H1565,0)</f>
        <v>0</v>
      </c>
      <c r="T1565" s="22">
        <f>IF(P1565="PS",I1565-O1565,0)</f>
        <v>0</v>
      </c>
      <c r="U1565" s="22">
        <f>IF(P1565="MP",H1565,0)</f>
        <v>0</v>
      </c>
      <c r="V1565" s="22">
        <f>IF(P1565="MP",I1565-O1565,0)</f>
        <v>0</v>
      </c>
      <c r="W1565" s="22">
        <f>IF(P1565="OM",H1565,0)</f>
        <v>0</v>
      </c>
      <c r="X1565" s="15" t="s">
        <v>1114</v>
      </c>
      <c r="AH1565" s="22">
        <f>SUM(Y1566:Y1571)</f>
        <v>0</v>
      </c>
      <c r="AI1565" s="22">
        <f>SUM(Z1566:Z1571)</f>
        <v>0</v>
      </c>
      <c r="AJ1565" s="22">
        <f>SUM(AA1566:AA1571)</f>
        <v>0</v>
      </c>
    </row>
    <row r="1566" spans="1:42" x14ac:dyDescent="0.2">
      <c r="A1566" s="23" t="s">
        <v>787</v>
      </c>
      <c r="B1566" s="23" t="s">
        <v>1114</v>
      </c>
      <c r="C1566" s="23" t="s">
        <v>1184</v>
      </c>
      <c r="D1566" s="23" t="s">
        <v>1301</v>
      </c>
      <c r="E1566" s="23" t="s">
        <v>1604</v>
      </c>
      <c r="F1566" s="24">
        <v>3</v>
      </c>
      <c r="G1566" s="24">
        <v>0</v>
      </c>
      <c r="H1566" s="24">
        <f t="shared" ref="H1566:H1571" si="372">ROUND(F1566*AD1566,2)</f>
        <v>0</v>
      </c>
      <c r="I1566" s="24">
        <f t="shared" ref="I1566:I1571" si="373">J1566-H1566</f>
        <v>0</v>
      </c>
      <c r="J1566" s="24">
        <f t="shared" ref="J1566:J1571" si="374">ROUND(F1566*G1566,2)</f>
        <v>0</v>
      </c>
      <c r="K1566" s="24">
        <v>1.933E-2</v>
      </c>
      <c r="L1566" s="24">
        <f t="shared" ref="L1566:L1571" si="375">F1566*K1566</f>
        <v>5.799E-2</v>
      </c>
      <c r="M1566" s="25" t="s">
        <v>7</v>
      </c>
      <c r="N1566" s="24">
        <f t="shared" ref="N1566:N1571" si="376">IF(M1566="5",I1566,0)</f>
        <v>0</v>
      </c>
      <c r="Y1566" s="24">
        <f t="shared" ref="Y1566:Y1571" si="377">IF(AC1566=0,J1566,0)</f>
        <v>0</v>
      </c>
      <c r="Z1566" s="24">
        <f t="shared" ref="Z1566:Z1571" si="378">IF(AC1566=15,J1566,0)</f>
        <v>0</v>
      </c>
      <c r="AA1566" s="24">
        <f t="shared" ref="AA1566:AA1571" si="379">IF(AC1566=21,J1566,0)</f>
        <v>0</v>
      </c>
      <c r="AC1566" s="26">
        <v>21</v>
      </c>
      <c r="AD1566" s="26">
        <f t="shared" ref="AD1566:AD1571" si="380">G1566*0</f>
        <v>0</v>
      </c>
      <c r="AE1566" s="26">
        <f t="shared" ref="AE1566:AE1571" si="381">G1566*(1-0)</f>
        <v>0</v>
      </c>
      <c r="AL1566" s="26">
        <f t="shared" ref="AL1566:AL1571" si="382">F1566*AD1566</f>
        <v>0</v>
      </c>
      <c r="AM1566" s="26">
        <f t="shared" ref="AM1566:AM1571" si="383">F1566*AE1566</f>
        <v>0</v>
      </c>
      <c r="AN1566" s="27" t="s">
        <v>1649</v>
      </c>
      <c r="AO1566" s="27" t="s">
        <v>1659</v>
      </c>
      <c r="AP1566" s="15" t="s">
        <v>1670</v>
      </c>
    </row>
    <row r="1567" spans="1:42" x14ac:dyDescent="0.2">
      <c r="A1567" s="23" t="s">
        <v>788</v>
      </c>
      <c r="B1567" s="23" t="s">
        <v>1114</v>
      </c>
      <c r="C1567" s="23" t="s">
        <v>1185</v>
      </c>
      <c r="D1567" s="23" t="s">
        <v>1302</v>
      </c>
      <c r="E1567" s="23" t="s">
        <v>1604</v>
      </c>
      <c r="F1567" s="24">
        <v>3</v>
      </c>
      <c r="G1567" s="24">
        <v>0</v>
      </c>
      <c r="H1567" s="24">
        <f t="shared" si="372"/>
        <v>0</v>
      </c>
      <c r="I1567" s="24">
        <f t="shared" si="373"/>
        <v>0</v>
      </c>
      <c r="J1567" s="24">
        <f t="shared" si="374"/>
        <v>0</v>
      </c>
      <c r="K1567" s="24">
        <v>1.56E-3</v>
      </c>
      <c r="L1567" s="24">
        <f t="shared" si="375"/>
        <v>4.6800000000000001E-3</v>
      </c>
      <c r="M1567" s="25" t="s">
        <v>7</v>
      </c>
      <c r="N1567" s="24">
        <f t="shared" si="376"/>
        <v>0</v>
      </c>
      <c r="Y1567" s="24">
        <f t="shared" si="377"/>
        <v>0</v>
      </c>
      <c r="Z1567" s="24">
        <f t="shared" si="378"/>
        <v>0</v>
      </c>
      <c r="AA1567" s="24">
        <f t="shared" si="379"/>
        <v>0</v>
      </c>
      <c r="AC1567" s="26">
        <v>21</v>
      </c>
      <c r="AD1567" s="26">
        <f t="shared" si="380"/>
        <v>0</v>
      </c>
      <c r="AE1567" s="26">
        <f t="shared" si="381"/>
        <v>0</v>
      </c>
      <c r="AL1567" s="26">
        <f t="shared" si="382"/>
        <v>0</v>
      </c>
      <c r="AM1567" s="26">
        <f t="shared" si="383"/>
        <v>0</v>
      </c>
      <c r="AN1567" s="27" t="s">
        <v>1649</v>
      </c>
      <c r="AO1567" s="27" t="s">
        <v>1659</v>
      </c>
      <c r="AP1567" s="15" t="s">
        <v>1670</v>
      </c>
    </row>
    <row r="1568" spans="1:42" x14ac:dyDescent="0.2">
      <c r="A1568" s="23" t="s">
        <v>789</v>
      </c>
      <c r="B1568" s="23" t="s">
        <v>1114</v>
      </c>
      <c r="C1568" s="23" t="s">
        <v>1186</v>
      </c>
      <c r="D1568" s="23" t="s">
        <v>1303</v>
      </c>
      <c r="E1568" s="23" t="s">
        <v>1604</v>
      </c>
      <c r="F1568" s="24">
        <v>3</v>
      </c>
      <c r="G1568" s="24">
        <v>0</v>
      </c>
      <c r="H1568" s="24">
        <f t="shared" si="372"/>
        <v>0</v>
      </c>
      <c r="I1568" s="24">
        <f t="shared" si="373"/>
        <v>0</v>
      </c>
      <c r="J1568" s="24">
        <f t="shared" si="374"/>
        <v>0</v>
      </c>
      <c r="K1568" s="24">
        <v>1.9460000000000002E-2</v>
      </c>
      <c r="L1568" s="24">
        <f t="shared" si="375"/>
        <v>5.8380000000000001E-2</v>
      </c>
      <c r="M1568" s="25" t="s">
        <v>7</v>
      </c>
      <c r="N1568" s="24">
        <f t="shared" si="376"/>
        <v>0</v>
      </c>
      <c r="Y1568" s="24">
        <f t="shared" si="377"/>
        <v>0</v>
      </c>
      <c r="Z1568" s="24">
        <f t="shared" si="378"/>
        <v>0</v>
      </c>
      <c r="AA1568" s="24">
        <f t="shared" si="379"/>
        <v>0</v>
      </c>
      <c r="AC1568" s="26">
        <v>21</v>
      </c>
      <c r="AD1568" s="26">
        <f t="shared" si="380"/>
        <v>0</v>
      </c>
      <c r="AE1568" s="26">
        <f t="shared" si="381"/>
        <v>0</v>
      </c>
      <c r="AL1568" s="26">
        <f t="shared" si="382"/>
        <v>0</v>
      </c>
      <c r="AM1568" s="26">
        <f t="shared" si="383"/>
        <v>0</v>
      </c>
      <c r="AN1568" s="27" t="s">
        <v>1649</v>
      </c>
      <c r="AO1568" s="27" t="s">
        <v>1659</v>
      </c>
      <c r="AP1568" s="15" t="s">
        <v>1670</v>
      </c>
    </row>
    <row r="1569" spans="1:42" x14ac:dyDescent="0.2">
      <c r="A1569" s="23" t="s">
        <v>790</v>
      </c>
      <c r="B1569" s="23" t="s">
        <v>1114</v>
      </c>
      <c r="C1569" s="23" t="s">
        <v>1187</v>
      </c>
      <c r="D1569" s="23" t="s">
        <v>1304</v>
      </c>
      <c r="E1569" s="23" t="s">
        <v>1600</v>
      </c>
      <c r="F1569" s="24">
        <v>57.73</v>
      </c>
      <c r="G1569" s="24">
        <v>0</v>
      </c>
      <c r="H1569" s="24">
        <f t="shared" si="372"/>
        <v>0</v>
      </c>
      <c r="I1569" s="24">
        <f t="shared" si="373"/>
        <v>0</v>
      </c>
      <c r="J1569" s="24">
        <f t="shared" si="374"/>
        <v>0</v>
      </c>
      <c r="K1569" s="24">
        <v>6.8000000000000005E-2</v>
      </c>
      <c r="L1569" s="24">
        <f t="shared" si="375"/>
        <v>3.92564</v>
      </c>
      <c r="M1569" s="25" t="s">
        <v>7</v>
      </c>
      <c r="N1569" s="24">
        <f t="shared" si="376"/>
        <v>0</v>
      </c>
      <c r="Y1569" s="24">
        <f t="shared" si="377"/>
        <v>0</v>
      </c>
      <c r="Z1569" s="24">
        <f t="shared" si="378"/>
        <v>0</v>
      </c>
      <c r="AA1569" s="24">
        <f t="shared" si="379"/>
        <v>0</v>
      </c>
      <c r="AC1569" s="26">
        <v>21</v>
      </c>
      <c r="AD1569" s="26">
        <f t="shared" si="380"/>
        <v>0</v>
      </c>
      <c r="AE1569" s="26">
        <f t="shared" si="381"/>
        <v>0</v>
      </c>
      <c r="AL1569" s="26">
        <f t="shared" si="382"/>
        <v>0</v>
      </c>
      <c r="AM1569" s="26">
        <f t="shared" si="383"/>
        <v>0</v>
      </c>
      <c r="AN1569" s="27" t="s">
        <v>1649</v>
      </c>
      <c r="AO1569" s="27" t="s">
        <v>1659</v>
      </c>
      <c r="AP1569" s="15" t="s">
        <v>1670</v>
      </c>
    </row>
    <row r="1570" spans="1:42" x14ac:dyDescent="0.2">
      <c r="A1570" s="23" t="s">
        <v>791</v>
      </c>
      <c r="B1570" s="23" t="s">
        <v>1114</v>
      </c>
      <c r="C1570" s="23" t="s">
        <v>1206</v>
      </c>
      <c r="D1570" s="23" t="s">
        <v>1565</v>
      </c>
      <c r="E1570" s="23" t="s">
        <v>1604</v>
      </c>
      <c r="F1570" s="24">
        <v>1</v>
      </c>
      <c r="G1570" s="24">
        <v>0</v>
      </c>
      <c r="H1570" s="24">
        <f t="shared" si="372"/>
        <v>0</v>
      </c>
      <c r="I1570" s="24">
        <f t="shared" si="373"/>
        <v>0</v>
      </c>
      <c r="J1570" s="24">
        <f t="shared" si="374"/>
        <v>0</v>
      </c>
      <c r="K1570" s="24">
        <v>1.8800000000000001E-2</v>
      </c>
      <c r="L1570" s="24">
        <f t="shared" si="375"/>
        <v>1.8800000000000001E-2</v>
      </c>
      <c r="M1570" s="25" t="s">
        <v>7</v>
      </c>
      <c r="N1570" s="24">
        <f t="shared" si="376"/>
        <v>0</v>
      </c>
      <c r="Y1570" s="24">
        <f t="shared" si="377"/>
        <v>0</v>
      </c>
      <c r="Z1570" s="24">
        <f t="shared" si="378"/>
        <v>0</v>
      </c>
      <c r="AA1570" s="24">
        <f t="shared" si="379"/>
        <v>0</v>
      </c>
      <c r="AC1570" s="26">
        <v>21</v>
      </c>
      <c r="AD1570" s="26">
        <f t="shared" si="380"/>
        <v>0</v>
      </c>
      <c r="AE1570" s="26">
        <f t="shared" si="381"/>
        <v>0</v>
      </c>
      <c r="AL1570" s="26">
        <f t="shared" si="382"/>
        <v>0</v>
      </c>
      <c r="AM1570" s="26">
        <f t="shared" si="383"/>
        <v>0</v>
      </c>
      <c r="AN1570" s="27" t="s">
        <v>1649</v>
      </c>
      <c r="AO1570" s="27" t="s">
        <v>1659</v>
      </c>
      <c r="AP1570" s="15" t="s">
        <v>1670</v>
      </c>
    </row>
    <row r="1571" spans="1:42" x14ac:dyDescent="0.2">
      <c r="A1571" s="23" t="s">
        <v>792</v>
      </c>
      <c r="B1571" s="23" t="s">
        <v>1114</v>
      </c>
      <c r="C1571" s="23" t="s">
        <v>1207</v>
      </c>
      <c r="D1571" s="23" t="s">
        <v>1566</v>
      </c>
      <c r="E1571" s="23" t="s">
        <v>1605</v>
      </c>
      <c r="F1571" s="24">
        <v>2</v>
      </c>
      <c r="G1571" s="24">
        <v>0</v>
      </c>
      <c r="H1571" s="24">
        <f t="shared" si="372"/>
        <v>0</v>
      </c>
      <c r="I1571" s="24">
        <f t="shared" si="373"/>
        <v>0</v>
      </c>
      <c r="J1571" s="24">
        <f t="shared" si="374"/>
        <v>0</v>
      </c>
      <c r="K1571" s="24">
        <v>1.107E-2</v>
      </c>
      <c r="L1571" s="24">
        <f t="shared" si="375"/>
        <v>2.214E-2</v>
      </c>
      <c r="M1571" s="25" t="s">
        <v>7</v>
      </c>
      <c r="N1571" s="24">
        <f t="shared" si="376"/>
        <v>0</v>
      </c>
      <c r="Y1571" s="24">
        <f t="shared" si="377"/>
        <v>0</v>
      </c>
      <c r="Z1571" s="24">
        <f t="shared" si="378"/>
        <v>0</v>
      </c>
      <c r="AA1571" s="24">
        <f t="shared" si="379"/>
        <v>0</v>
      </c>
      <c r="AC1571" s="26">
        <v>21</v>
      </c>
      <c r="AD1571" s="26">
        <f t="shared" si="380"/>
        <v>0</v>
      </c>
      <c r="AE1571" s="26">
        <f t="shared" si="381"/>
        <v>0</v>
      </c>
      <c r="AL1571" s="26">
        <f t="shared" si="382"/>
        <v>0</v>
      </c>
      <c r="AM1571" s="26">
        <f t="shared" si="383"/>
        <v>0</v>
      </c>
      <c r="AN1571" s="27" t="s">
        <v>1649</v>
      </c>
      <c r="AO1571" s="27" t="s">
        <v>1659</v>
      </c>
      <c r="AP1571" s="15" t="s">
        <v>1670</v>
      </c>
    </row>
    <row r="1572" spans="1:42" x14ac:dyDescent="0.2">
      <c r="A1572" s="20"/>
      <c r="B1572" s="21" t="s">
        <v>1114</v>
      </c>
      <c r="C1572" s="21" t="s">
        <v>1188</v>
      </c>
      <c r="D1572" s="42" t="s">
        <v>1305</v>
      </c>
      <c r="E1572" s="43"/>
      <c r="F1572" s="43"/>
      <c r="G1572" s="43"/>
      <c r="H1572" s="22">
        <f>SUM(H1573:H1573)</f>
        <v>0</v>
      </c>
      <c r="I1572" s="22">
        <f>SUM(I1573:I1573)</f>
        <v>0</v>
      </c>
      <c r="J1572" s="22">
        <f>H1572+I1572</f>
        <v>0</v>
      </c>
      <c r="K1572" s="15"/>
      <c r="L1572" s="22">
        <f>SUM(L1573:L1573)</f>
        <v>0</v>
      </c>
      <c r="O1572" s="22">
        <f>IF(P1572="PR",J1572,SUM(N1573:N1573))</f>
        <v>0</v>
      </c>
      <c r="P1572" s="15" t="s">
        <v>1628</v>
      </c>
      <c r="Q1572" s="22">
        <f>IF(P1572="HS",H1572,0)</f>
        <v>0</v>
      </c>
      <c r="R1572" s="22">
        <f>IF(P1572="HS",I1572-O1572,0)</f>
        <v>0</v>
      </c>
      <c r="S1572" s="22">
        <f>IF(P1572="PS",H1572,0)</f>
        <v>0</v>
      </c>
      <c r="T1572" s="22">
        <f>IF(P1572="PS",I1572-O1572,0)</f>
        <v>0</v>
      </c>
      <c r="U1572" s="22">
        <f>IF(P1572="MP",H1572,0)</f>
        <v>0</v>
      </c>
      <c r="V1572" s="22">
        <f>IF(P1572="MP",I1572-O1572,0)</f>
        <v>0</v>
      </c>
      <c r="W1572" s="22">
        <f>IF(P1572="OM",H1572,0)</f>
        <v>0</v>
      </c>
      <c r="X1572" s="15" t="s">
        <v>1114</v>
      </c>
      <c r="AH1572" s="22">
        <f>SUM(Y1573:Y1573)</f>
        <v>0</v>
      </c>
      <c r="AI1572" s="22">
        <f>SUM(Z1573:Z1573)</f>
        <v>0</v>
      </c>
      <c r="AJ1572" s="22">
        <f>SUM(AA1573:AA1573)</f>
        <v>0</v>
      </c>
    </row>
    <row r="1573" spans="1:42" x14ac:dyDescent="0.2">
      <c r="A1573" s="23" t="s">
        <v>793</v>
      </c>
      <c r="B1573" s="23" t="s">
        <v>1114</v>
      </c>
      <c r="C1573" s="23" t="s">
        <v>1189</v>
      </c>
      <c r="D1573" s="23" t="s">
        <v>1306</v>
      </c>
      <c r="E1573" s="23" t="s">
        <v>1602</v>
      </c>
      <c r="F1573" s="24">
        <v>1.2</v>
      </c>
      <c r="G1573" s="24">
        <v>0</v>
      </c>
      <c r="H1573" s="24">
        <f>ROUND(F1573*AD1573,2)</f>
        <v>0</v>
      </c>
      <c r="I1573" s="24">
        <f>J1573-H1573</f>
        <v>0</v>
      </c>
      <c r="J1573" s="24">
        <f>ROUND(F1573*G1573,2)</f>
        <v>0</v>
      </c>
      <c r="K1573" s="24">
        <v>0</v>
      </c>
      <c r="L1573" s="24">
        <f>F1573*K1573</f>
        <v>0</v>
      </c>
      <c r="M1573" s="25" t="s">
        <v>10</v>
      </c>
      <c r="N1573" s="24">
        <f>IF(M1573="5",I1573,0)</f>
        <v>0</v>
      </c>
      <c r="Y1573" s="24">
        <f>IF(AC1573=0,J1573,0)</f>
        <v>0</v>
      </c>
      <c r="Z1573" s="24">
        <f>IF(AC1573=15,J1573,0)</f>
        <v>0</v>
      </c>
      <c r="AA1573" s="24">
        <f>IF(AC1573=21,J1573,0)</f>
        <v>0</v>
      </c>
      <c r="AC1573" s="26">
        <v>21</v>
      </c>
      <c r="AD1573" s="26">
        <f>G1573*0</f>
        <v>0</v>
      </c>
      <c r="AE1573" s="26">
        <f>G1573*(1-0)</f>
        <v>0</v>
      </c>
      <c r="AL1573" s="26">
        <f>F1573*AD1573</f>
        <v>0</v>
      </c>
      <c r="AM1573" s="26">
        <f>F1573*AE1573</f>
        <v>0</v>
      </c>
      <c r="AN1573" s="27" t="s">
        <v>1650</v>
      </c>
      <c r="AO1573" s="27" t="s">
        <v>1659</v>
      </c>
      <c r="AP1573" s="15" t="s">
        <v>1670</v>
      </c>
    </row>
    <row r="1574" spans="1:42" x14ac:dyDescent="0.2">
      <c r="D1574" s="28" t="s">
        <v>1567</v>
      </c>
      <c r="F1574" s="29">
        <v>1.2</v>
      </c>
    </row>
    <row r="1575" spans="1:42" x14ac:dyDescent="0.2">
      <c r="A1575" s="20"/>
      <c r="B1575" s="21" t="s">
        <v>1114</v>
      </c>
      <c r="C1575" s="21" t="s">
        <v>1190</v>
      </c>
      <c r="D1575" s="42" t="s">
        <v>1308</v>
      </c>
      <c r="E1575" s="43"/>
      <c r="F1575" s="43"/>
      <c r="G1575" s="43"/>
      <c r="H1575" s="22">
        <f>SUM(H1576:H1576)</f>
        <v>0</v>
      </c>
      <c r="I1575" s="22">
        <f>SUM(I1576:I1576)</f>
        <v>0</v>
      </c>
      <c r="J1575" s="22">
        <f>H1575+I1575</f>
        <v>0</v>
      </c>
      <c r="K1575" s="15"/>
      <c r="L1575" s="22">
        <f>SUM(L1576:L1576)</f>
        <v>0</v>
      </c>
      <c r="O1575" s="22">
        <f>IF(P1575="PR",J1575,SUM(N1576:N1576))</f>
        <v>0</v>
      </c>
      <c r="P1575" s="15" t="s">
        <v>1629</v>
      </c>
      <c r="Q1575" s="22">
        <f>IF(P1575="HS",H1575,0)</f>
        <v>0</v>
      </c>
      <c r="R1575" s="22">
        <f>IF(P1575="HS",I1575-O1575,0)</f>
        <v>0</v>
      </c>
      <c r="S1575" s="22">
        <f>IF(P1575="PS",H1575,0)</f>
        <v>0</v>
      </c>
      <c r="T1575" s="22">
        <f>IF(P1575="PS",I1575-O1575,0)</f>
        <v>0</v>
      </c>
      <c r="U1575" s="22">
        <f>IF(P1575="MP",H1575,0)</f>
        <v>0</v>
      </c>
      <c r="V1575" s="22">
        <f>IF(P1575="MP",I1575-O1575,0)</f>
        <v>0</v>
      </c>
      <c r="W1575" s="22">
        <f>IF(P1575="OM",H1575,0)</f>
        <v>0</v>
      </c>
      <c r="X1575" s="15" t="s">
        <v>1114</v>
      </c>
      <c r="AH1575" s="22">
        <f>SUM(Y1576:Y1576)</f>
        <v>0</v>
      </c>
      <c r="AI1575" s="22">
        <f>SUM(Z1576:Z1576)</f>
        <v>0</v>
      </c>
      <c r="AJ1575" s="22">
        <f>SUM(AA1576:AA1576)</f>
        <v>0</v>
      </c>
    </row>
    <row r="1576" spans="1:42" x14ac:dyDescent="0.2">
      <c r="A1576" s="23" t="s">
        <v>794</v>
      </c>
      <c r="B1576" s="23" t="s">
        <v>1114</v>
      </c>
      <c r="C1576" s="23"/>
      <c r="D1576" s="23" t="s">
        <v>1308</v>
      </c>
      <c r="E1576" s="23"/>
      <c r="F1576" s="24">
        <v>1</v>
      </c>
      <c r="G1576" s="24">
        <v>0</v>
      </c>
      <c r="H1576" s="24">
        <f>ROUND(F1576*AD1576,2)</f>
        <v>0</v>
      </c>
      <c r="I1576" s="24">
        <f>J1576-H1576</f>
        <v>0</v>
      </c>
      <c r="J1576" s="24">
        <f>ROUND(F1576*G1576,2)</f>
        <v>0</v>
      </c>
      <c r="K1576" s="24">
        <v>0</v>
      </c>
      <c r="L1576" s="24">
        <f>F1576*K1576</f>
        <v>0</v>
      </c>
      <c r="M1576" s="25" t="s">
        <v>8</v>
      </c>
      <c r="N1576" s="24">
        <f>IF(M1576="5",I1576,0)</f>
        <v>0</v>
      </c>
      <c r="Y1576" s="24">
        <f>IF(AC1576=0,J1576,0)</f>
        <v>0</v>
      </c>
      <c r="Z1576" s="24">
        <f>IF(AC1576=15,J1576,0)</f>
        <v>0</v>
      </c>
      <c r="AA1576" s="24">
        <f>IF(AC1576=21,J1576,0)</f>
        <v>0</v>
      </c>
      <c r="AC1576" s="26">
        <v>21</v>
      </c>
      <c r="AD1576" s="26">
        <f>G1576*0</f>
        <v>0</v>
      </c>
      <c r="AE1576" s="26">
        <f>G1576*(1-0)</f>
        <v>0</v>
      </c>
      <c r="AL1576" s="26">
        <f>F1576*AD1576</f>
        <v>0</v>
      </c>
      <c r="AM1576" s="26">
        <f>F1576*AE1576</f>
        <v>0</v>
      </c>
      <c r="AN1576" s="27" t="s">
        <v>1651</v>
      </c>
      <c r="AO1576" s="27" t="s">
        <v>1659</v>
      </c>
      <c r="AP1576" s="15" t="s">
        <v>1670</v>
      </c>
    </row>
    <row r="1577" spans="1:42" x14ac:dyDescent="0.2">
      <c r="A1577" s="20"/>
      <c r="B1577" s="21" t="s">
        <v>1114</v>
      </c>
      <c r="C1577" s="21" t="s">
        <v>1191</v>
      </c>
      <c r="D1577" s="42" t="s">
        <v>1309</v>
      </c>
      <c r="E1577" s="43"/>
      <c r="F1577" s="43"/>
      <c r="G1577" s="43"/>
      <c r="H1577" s="22">
        <f>SUM(H1578:H1583)</f>
        <v>0</v>
      </c>
      <c r="I1577" s="22">
        <f>SUM(I1578:I1583)</f>
        <v>0</v>
      </c>
      <c r="J1577" s="22">
        <f>H1577+I1577</f>
        <v>0</v>
      </c>
      <c r="K1577" s="15"/>
      <c r="L1577" s="22">
        <f>SUM(L1578:L1583)</f>
        <v>0</v>
      </c>
      <c r="O1577" s="22">
        <f>IF(P1577="PR",J1577,SUM(N1578:N1583))</f>
        <v>0</v>
      </c>
      <c r="P1577" s="15" t="s">
        <v>1628</v>
      </c>
      <c r="Q1577" s="22">
        <f>IF(P1577="HS",H1577,0)</f>
        <v>0</v>
      </c>
      <c r="R1577" s="22">
        <f>IF(P1577="HS",I1577-O1577,0)</f>
        <v>0</v>
      </c>
      <c r="S1577" s="22">
        <f>IF(P1577="PS",H1577,0)</f>
        <v>0</v>
      </c>
      <c r="T1577" s="22">
        <f>IF(P1577="PS",I1577-O1577,0)</f>
        <v>0</v>
      </c>
      <c r="U1577" s="22">
        <f>IF(P1577="MP",H1577,0)</f>
        <v>0</v>
      </c>
      <c r="V1577" s="22">
        <f>IF(P1577="MP",I1577-O1577,0)</f>
        <v>0</v>
      </c>
      <c r="W1577" s="22">
        <f>IF(P1577="OM",H1577,0)</f>
        <v>0</v>
      </c>
      <c r="X1577" s="15" t="s">
        <v>1114</v>
      </c>
      <c r="AH1577" s="22">
        <f>SUM(Y1578:Y1583)</f>
        <v>0</v>
      </c>
      <c r="AI1577" s="22">
        <f>SUM(Z1578:Z1583)</f>
        <v>0</v>
      </c>
      <c r="AJ1577" s="22">
        <f>SUM(AA1578:AA1583)</f>
        <v>0</v>
      </c>
    </row>
    <row r="1578" spans="1:42" x14ac:dyDescent="0.2">
      <c r="A1578" s="23" t="s">
        <v>795</v>
      </c>
      <c r="B1578" s="23" t="s">
        <v>1114</v>
      </c>
      <c r="C1578" s="23" t="s">
        <v>1192</v>
      </c>
      <c r="D1578" s="23" t="s">
        <v>1310</v>
      </c>
      <c r="E1578" s="23" t="s">
        <v>1602</v>
      </c>
      <c r="F1578" s="24">
        <v>4.45</v>
      </c>
      <c r="G1578" s="24">
        <v>0</v>
      </c>
      <c r="H1578" s="24">
        <f t="shared" ref="H1578:H1583" si="384">ROUND(F1578*AD1578,2)</f>
        <v>0</v>
      </c>
      <c r="I1578" s="24">
        <f t="shared" ref="I1578:I1583" si="385">J1578-H1578</f>
        <v>0</v>
      </c>
      <c r="J1578" s="24">
        <f t="shared" ref="J1578:J1583" si="386">ROUND(F1578*G1578,2)</f>
        <v>0</v>
      </c>
      <c r="K1578" s="24">
        <v>0</v>
      </c>
      <c r="L1578" s="24">
        <f t="shared" ref="L1578:L1583" si="387">F1578*K1578</f>
        <v>0</v>
      </c>
      <c r="M1578" s="25" t="s">
        <v>10</v>
      </c>
      <c r="N1578" s="24">
        <f t="shared" ref="N1578:N1583" si="388">IF(M1578="5",I1578,0)</f>
        <v>0</v>
      </c>
      <c r="Y1578" s="24">
        <f t="shared" ref="Y1578:Y1583" si="389">IF(AC1578=0,J1578,0)</f>
        <v>0</v>
      </c>
      <c r="Z1578" s="24">
        <f t="shared" ref="Z1578:Z1583" si="390">IF(AC1578=15,J1578,0)</f>
        <v>0</v>
      </c>
      <c r="AA1578" s="24">
        <f t="shared" ref="AA1578:AA1583" si="391">IF(AC1578=21,J1578,0)</f>
        <v>0</v>
      </c>
      <c r="AC1578" s="26">
        <v>21</v>
      </c>
      <c r="AD1578" s="26">
        <f t="shared" ref="AD1578:AD1583" si="392">G1578*0</f>
        <v>0</v>
      </c>
      <c r="AE1578" s="26">
        <f t="shared" ref="AE1578:AE1583" si="393">G1578*(1-0)</f>
        <v>0</v>
      </c>
      <c r="AL1578" s="26">
        <f t="shared" ref="AL1578:AL1583" si="394">F1578*AD1578</f>
        <v>0</v>
      </c>
      <c r="AM1578" s="26">
        <f t="shared" ref="AM1578:AM1583" si="395">F1578*AE1578</f>
        <v>0</v>
      </c>
      <c r="AN1578" s="27" t="s">
        <v>1652</v>
      </c>
      <c r="AO1578" s="27" t="s">
        <v>1659</v>
      </c>
      <c r="AP1578" s="15" t="s">
        <v>1670</v>
      </c>
    </row>
    <row r="1579" spans="1:42" x14ac:dyDescent="0.2">
      <c r="A1579" s="23" t="s">
        <v>796</v>
      </c>
      <c r="B1579" s="23" t="s">
        <v>1114</v>
      </c>
      <c r="C1579" s="23" t="s">
        <v>1193</v>
      </c>
      <c r="D1579" s="23" t="s">
        <v>1311</v>
      </c>
      <c r="E1579" s="23" t="s">
        <v>1602</v>
      </c>
      <c r="F1579" s="24">
        <v>4.45</v>
      </c>
      <c r="G1579" s="24">
        <v>0</v>
      </c>
      <c r="H1579" s="24">
        <f t="shared" si="384"/>
        <v>0</v>
      </c>
      <c r="I1579" s="24">
        <f t="shared" si="385"/>
        <v>0</v>
      </c>
      <c r="J1579" s="24">
        <f t="shared" si="386"/>
        <v>0</v>
      </c>
      <c r="K1579" s="24">
        <v>0</v>
      </c>
      <c r="L1579" s="24">
        <f t="shared" si="387"/>
        <v>0</v>
      </c>
      <c r="M1579" s="25" t="s">
        <v>10</v>
      </c>
      <c r="N1579" s="24">
        <f t="shared" si="388"/>
        <v>0</v>
      </c>
      <c r="Y1579" s="24">
        <f t="shared" si="389"/>
        <v>0</v>
      </c>
      <c r="Z1579" s="24">
        <f t="shared" si="390"/>
        <v>0</v>
      </c>
      <c r="AA1579" s="24">
        <f t="shared" si="391"/>
        <v>0</v>
      </c>
      <c r="AC1579" s="26">
        <v>21</v>
      </c>
      <c r="AD1579" s="26">
        <f t="shared" si="392"/>
        <v>0</v>
      </c>
      <c r="AE1579" s="26">
        <f t="shared" si="393"/>
        <v>0</v>
      </c>
      <c r="AL1579" s="26">
        <f t="shared" si="394"/>
        <v>0</v>
      </c>
      <c r="AM1579" s="26">
        <f t="shared" si="395"/>
        <v>0</v>
      </c>
      <c r="AN1579" s="27" t="s">
        <v>1652</v>
      </c>
      <c r="AO1579" s="27" t="s">
        <v>1659</v>
      </c>
      <c r="AP1579" s="15" t="s">
        <v>1670</v>
      </c>
    </row>
    <row r="1580" spans="1:42" x14ac:dyDescent="0.2">
      <c r="A1580" s="23" t="s">
        <v>797</v>
      </c>
      <c r="B1580" s="23" t="s">
        <v>1114</v>
      </c>
      <c r="C1580" s="23" t="s">
        <v>1194</v>
      </c>
      <c r="D1580" s="23" t="s">
        <v>1312</v>
      </c>
      <c r="E1580" s="23" t="s">
        <v>1602</v>
      </c>
      <c r="F1580" s="24">
        <v>4.45</v>
      </c>
      <c r="G1580" s="24">
        <v>0</v>
      </c>
      <c r="H1580" s="24">
        <f t="shared" si="384"/>
        <v>0</v>
      </c>
      <c r="I1580" s="24">
        <f t="shared" si="385"/>
        <v>0</v>
      </c>
      <c r="J1580" s="24">
        <f t="shared" si="386"/>
        <v>0</v>
      </c>
      <c r="K1580" s="24">
        <v>0</v>
      </c>
      <c r="L1580" s="24">
        <f t="shared" si="387"/>
        <v>0</v>
      </c>
      <c r="M1580" s="25" t="s">
        <v>10</v>
      </c>
      <c r="N1580" s="24">
        <f t="shared" si="388"/>
        <v>0</v>
      </c>
      <c r="Y1580" s="24">
        <f t="shared" si="389"/>
        <v>0</v>
      </c>
      <c r="Z1580" s="24">
        <f t="shared" si="390"/>
        <v>0</v>
      </c>
      <c r="AA1580" s="24">
        <f t="shared" si="391"/>
        <v>0</v>
      </c>
      <c r="AC1580" s="26">
        <v>21</v>
      </c>
      <c r="AD1580" s="26">
        <f t="shared" si="392"/>
        <v>0</v>
      </c>
      <c r="AE1580" s="26">
        <f t="shared" si="393"/>
        <v>0</v>
      </c>
      <c r="AL1580" s="26">
        <f t="shared" si="394"/>
        <v>0</v>
      </c>
      <c r="AM1580" s="26">
        <f t="shared" si="395"/>
        <v>0</v>
      </c>
      <c r="AN1580" s="27" t="s">
        <v>1652</v>
      </c>
      <c r="AO1580" s="27" t="s">
        <v>1659</v>
      </c>
      <c r="AP1580" s="15" t="s">
        <v>1670</v>
      </c>
    </row>
    <row r="1581" spans="1:42" x14ac:dyDescent="0.2">
      <c r="A1581" s="23" t="s">
        <v>798</v>
      </c>
      <c r="B1581" s="23" t="s">
        <v>1114</v>
      </c>
      <c r="C1581" s="23" t="s">
        <v>1195</v>
      </c>
      <c r="D1581" s="23" t="s">
        <v>1313</v>
      </c>
      <c r="E1581" s="23" t="s">
        <v>1602</v>
      </c>
      <c r="F1581" s="24">
        <v>4.45</v>
      </c>
      <c r="G1581" s="24">
        <v>0</v>
      </c>
      <c r="H1581" s="24">
        <f t="shared" si="384"/>
        <v>0</v>
      </c>
      <c r="I1581" s="24">
        <f t="shared" si="385"/>
        <v>0</v>
      </c>
      <c r="J1581" s="24">
        <f t="shared" si="386"/>
        <v>0</v>
      </c>
      <c r="K1581" s="24">
        <v>0</v>
      </c>
      <c r="L1581" s="24">
        <f t="shared" si="387"/>
        <v>0</v>
      </c>
      <c r="M1581" s="25" t="s">
        <v>10</v>
      </c>
      <c r="N1581" s="24">
        <f t="shared" si="388"/>
        <v>0</v>
      </c>
      <c r="Y1581" s="24">
        <f t="shared" si="389"/>
        <v>0</v>
      </c>
      <c r="Z1581" s="24">
        <f t="shared" si="390"/>
        <v>0</v>
      </c>
      <c r="AA1581" s="24">
        <f t="shared" si="391"/>
        <v>0</v>
      </c>
      <c r="AC1581" s="26">
        <v>21</v>
      </c>
      <c r="AD1581" s="26">
        <f t="shared" si="392"/>
        <v>0</v>
      </c>
      <c r="AE1581" s="26">
        <f t="shared" si="393"/>
        <v>0</v>
      </c>
      <c r="AL1581" s="26">
        <f t="shared" si="394"/>
        <v>0</v>
      </c>
      <c r="AM1581" s="26">
        <f t="shared" si="395"/>
        <v>0</v>
      </c>
      <c r="AN1581" s="27" t="s">
        <v>1652</v>
      </c>
      <c r="AO1581" s="27" t="s">
        <v>1659</v>
      </c>
      <c r="AP1581" s="15" t="s">
        <v>1670</v>
      </c>
    </row>
    <row r="1582" spans="1:42" x14ac:dyDescent="0.2">
      <c r="A1582" s="23" t="s">
        <v>799</v>
      </c>
      <c r="B1582" s="23" t="s">
        <v>1114</v>
      </c>
      <c r="C1582" s="23" t="s">
        <v>1196</v>
      </c>
      <c r="D1582" s="23" t="s">
        <v>1314</v>
      </c>
      <c r="E1582" s="23" t="s">
        <v>1602</v>
      </c>
      <c r="F1582" s="24">
        <v>4.45</v>
      </c>
      <c r="G1582" s="24">
        <v>0</v>
      </c>
      <c r="H1582" s="24">
        <f t="shared" si="384"/>
        <v>0</v>
      </c>
      <c r="I1582" s="24">
        <f t="shared" si="385"/>
        <v>0</v>
      </c>
      <c r="J1582" s="24">
        <f t="shared" si="386"/>
        <v>0</v>
      </c>
      <c r="K1582" s="24">
        <v>0</v>
      </c>
      <c r="L1582" s="24">
        <f t="shared" si="387"/>
        <v>0</v>
      </c>
      <c r="M1582" s="25" t="s">
        <v>10</v>
      </c>
      <c r="N1582" s="24">
        <f t="shared" si="388"/>
        <v>0</v>
      </c>
      <c r="Y1582" s="24">
        <f t="shared" si="389"/>
        <v>0</v>
      </c>
      <c r="Z1582" s="24">
        <f t="shared" si="390"/>
        <v>0</v>
      </c>
      <c r="AA1582" s="24">
        <f t="shared" si="391"/>
        <v>0</v>
      </c>
      <c r="AC1582" s="26">
        <v>21</v>
      </c>
      <c r="AD1582" s="26">
        <f t="shared" si="392"/>
        <v>0</v>
      </c>
      <c r="AE1582" s="26">
        <f t="shared" si="393"/>
        <v>0</v>
      </c>
      <c r="AL1582" s="26">
        <f t="shared" si="394"/>
        <v>0</v>
      </c>
      <c r="AM1582" s="26">
        <f t="shared" si="395"/>
        <v>0</v>
      </c>
      <c r="AN1582" s="27" t="s">
        <v>1652</v>
      </c>
      <c r="AO1582" s="27" t="s">
        <v>1659</v>
      </c>
      <c r="AP1582" s="15" t="s">
        <v>1670</v>
      </c>
    </row>
    <row r="1583" spans="1:42" x14ac:dyDescent="0.2">
      <c r="A1583" s="23" t="s">
        <v>800</v>
      </c>
      <c r="B1583" s="23" t="s">
        <v>1114</v>
      </c>
      <c r="C1583" s="23" t="s">
        <v>1197</v>
      </c>
      <c r="D1583" s="23" t="s">
        <v>1315</v>
      </c>
      <c r="E1583" s="23" t="s">
        <v>1602</v>
      </c>
      <c r="F1583" s="24">
        <v>4.45</v>
      </c>
      <c r="G1583" s="24">
        <v>0</v>
      </c>
      <c r="H1583" s="24">
        <f t="shared" si="384"/>
        <v>0</v>
      </c>
      <c r="I1583" s="24">
        <f t="shared" si="385"/>
        <v>0</v>
      </c>
      <c r="J1583" s="24">
        <f t="shared" si="386"/>
        <v>0</v>
      </c>
      <c r="K1583" s="24">
        <v>0</v>
      </c>
      <c r="L1583" s="24">
        <f t="shared" si="387"/>
        <v>0</v>
      </c>
      <c r="M1583" s="25" t="s">
        <v>10</v>
      </c>
      <c r="N1583" s="24">
        <f t="shared" si="388"/>
        <v>0</v>
      </c>
      <c r="Y1583" s="24">
        <f t="shared" si="389"/>
        <v>0</v>
      </c>
      <c r="Z1583" s="24">
        <f t="shared" si="390"/>
        <v>0</v>
      </c>
      <c r="AA1583" s="24">
        <f t="shared" si="391"/>
        <v>0</v>
      </c>
      <c r="AC1583" s="26">
        <v>21</v>
      </c>
      <c r="AD1583" s="26">
        <f t="shared" si="392"/>
        <v>0</v>
      </c>
      <c r="AE1583" s="26">
        <f t="shared" si="393"/>
        <v>0</v>
      </c>
      <c r="AL1583" s="26">
        <f t="shared" si="394"/>
        <v>0</v>
      </c>
      <c r="AM1583" s="26">
        <f t="shared" si="395"/>
        <v>0</v>
      </c>
      <c r="AN1583" s="27" t="s">
        <v>1652</v>
      </c>
      <c r="AO1583" s="27" t="s">
        <v>1659</v>
      </c>
      <c r="AP1583" s="15" t="s">
        <v>1670</v>
      </c>
    </row>
    <row r="1584" spans="1:42" x14ac:dyDescent="0.2">
      <c r="A1584" s="20"/>
      <c r="B1584" s="21" t="s">
        <v>1115</v>
      </c>
      <c r="C1584" s="21"/>
      <c r="D1584" s="42" t="s">
        <v>1568</v>
      </c>
      <c r="E1584" s="43"/>
      <c r="F1584" s="43"/>
      <c r="G1584" s="43"/>
      <c r="H1584" s="22">
        <f>H1585+H1590+H1593+H1596+H1607+H1620+H1623+H1656+H1666+H1690+H1695+H1706+H1714+H1722+H1725+H1727</f>
        <v>0</v>
      </c>
      <c r="I1584" s="22">
        <f>I1585+I1590+I1593+I1596+I1607+I1620+I1623+I1656+I1666+I1690+I1695+I1706+I1714+I1722+I1725+I1727</f>
        <v>0</v>
      </c>
      <c r="J1584" s="22">
        <f>H1584+I1584</f>
        <v>0</v>
      </c>
      <c r="K1584" s="15"/>
      <c r="L1584" s="22">
        <f>L1585+L1590+L1593+L1596+L1607+L1620+L1623+L1656+L1666+L1690+L1695+L1706+L1714+L1722+L1725+L1727</f>
        <v>3.3981808000000004</v>
      </c>
    </row>
    <row r="1585" spans="1:42" x14ac:dyDescent="0.2">
      <c r="A1585" s="20"/>
      <c r="B1585" s="21" t="s">
        <v>1115</v>
      </c>
      <c r="C1585" s="21" t="s">
        <v>37</v>
      </c>
      <c r="D1585" s="42" t="s">
        <v>1214</v>
      </c>
      <c r="E1585" s="43"/>
      <c r="F1585" s="43"/>
      <c r="G1585" s="43"/>
      <c r="H1585" s="22">
        <f>SUM(H1586:H1589)</f>
        <v>0</v>
      </c>
      <c r="I1585" s="22">
        <f>SUM(I1586:I1589)</f>
        <v>0</v>
      </c>
      <c r="J1585" s="22">
        <f>H1585+I1585</f>
        <v>0</v>
      </c>
      <c r="K1585" s="15"/>
      <c r="L1585" s="22">
        <f>SUM(L1586:L1589)</f>
        <v>6.1462200000000002E-2</v>
      </c>
      <c r="O1585" s="22">
        <f>IF(P1585="PR",J1585,SUM(N1586:N1589))</f>
        <v>0</v>
      </c>
      <c r="P1585" s="15" t="s">
        <v>1626</v>
      </c>
      <c r="Q1585" s="22">
        <f>IF(P1585="HS",H1585,0)</f>
        <v>0</v>
      </c>
      <c r="R1585" s="22">
        <f>IF(P1585="HS",I1585-O1585,0)</f>
        <v>0</v>
      </c>
      <c r="S1585" s="22">
        <f>IF(P1585="PS",H1585,0)</f>
        <v>0</v>
      </c>
      <c r="T1585" s="22">
        <f>IF(P1585="PS",I1585-O1585,0)</f>
        <v>0</v>
      </c>
      <c r="U1585" s="22">
        <f>IF(P1585="MP",H1585,0)</f>
        <v>0</v>
      </c>
      <c r="V1585" s="22">
        <f>IF(P1585="MP",I1585-O1585,0)</f>
        <v>0</v>
      </c>
      <c r="W1585" s="22">
        <f>IF(P1585="OM",H1585,0)</f>
        <v>0</v>
      </c>
      <c r="X1585" s="15" t="s">
        <v>1115</v>
      </c>
      <c r="AH1585" s="22">
        <f>SUM(Y1586:Y1589)</f>
        <v>0</v>
      </c>
      <c r="AI1585" s="22">
        <f>SUM(Z1586:Z1589)</f>
        <v>0</v>
      </c>
      <c r="AJ1585" s="22">
        <f>SUM(AA1586:AA1589)</f>
        <v>0</v>
      </c>
    </row>
    <row r="1586" spans="1:42" x14ac:dyDescent="0.2">
      <c r="A1586" s="23" t="s">
        <v>801</v>
      </c>
      <c r="B1586" s="23" t="s">
        <v>1115</v>
      </c>
      <c r="C1586" s="23" t="s">
        <v>1120</v>
      </c>
      <c r="D1586" s="23" t="s">
        <v>1675</v>
      </c>
      <c r="E1586" s="23" t="s">
        <v>1599</v>
      </c>
      <c r="F1586" s="24">
        <v>0.02</v>
      </c>
      <c r="G1586" s="24">
        <v>0</v>
      </c>
      <c r="H1586" s="24">
        <f>ROUND(F1586*AD1586,2)</f>
        <v>0</v>
      </c>
      <c r="I1586" s="24">
        <f>J1586-H1586</f>
        <v>0</v>
      </c>
      <c r="J1586" s="24">
        <f>ROUND(F1586*G1586,2)</f>
        <v>0</v>
      </c>
      <c r="K1586" s="24">
        <v>2.53999</v>
      </c>
      <c r="L1586" s="24">
        <f>F1586*K1586</f>
        <v>5.0799799999999999E-2</v>
      </c>
      <c r="M1586" s="25" t="s">
        <v>7</v>
      </c>
      <c r="N1586" s="24">
        <f>IF(M1586="5",I1586,0)</f>
        <v>0</v>
      </c>
      <c r="Y1586" s="24">
        <f>IF(AC1586=0,J1586,0)</f>
        <v>0</v>
      </c>
      <c r="Z1586" s="24">
        <f>IF(AC1586=15,J1586,0)</f>
        <v>0</v>
      </c>
      <c r="AA1586" s="24">
        <f>IF(AC1586=21,J1586,0)</f>
        <v>0</v>
      </c>
      <c r="AC1586" s="26">
        <v>21</v>
      </c>
      <c r="AD1586" s="26">
        <f>G1586*0.813362397820164</f>
        <v>0</v>
      </c>
      <c r="AE1586" s="26">
        <f>G1586*(1-0.813362397820164)</f>
        <v>0</v>
      </c>
      <c r="AL1586" s="26">
        <f>F1586*AD1586</f>
        <v>0</v>
      </c>
      <c r="AM1586" s="26">
        <f>F1586*AE1586</f>
        <v>0</v>
      </c>
      <c r="AN1586" s="27" t="s">
        <v>1637</v>
      </c>
      <c r="AO1586" s="27" t="s">
        <v>1653</v>
      </c>
      <c r="AP1586" s="15" t="s">
        <v>1671</v>
      </c>
    </row>
    <row r="1587" spans="1:42" x14ac:dyDescent="0.2">
      <c r="D1587" s="28" t="s">
        <v>1215</v>
      </c>
      <c r="F1587" s="29">
        <v>0.02</v>
      </c>
    </row>
    <row r="1588" spans="1:42" x14ac:dyDescent="0.2">
      <c r="A1588" s="23" t="s">
        <v>802</v>
      </c>
      <c r="B1588" s="23" t="s">
        <v>1115</v>
      </c>
      <c r="C1588" s="23" t="s">
        <v>1121</v>
      </c>
      <c r="D1588" s="23" t="s">
        <v>1216</v>
      </c>
      <c r="E1588" s="23" t="s">
        <v>1600</v>
      </c>
      <c r="F1588" s="24">
        <v>0.28000000000000003</v>
      </c>
      <c r="G1588" s="24">
        <v>0</v>
      </c>
      <c r="H1588" s="24">
        <f>ROUND(F1588*AD1588,2)</f>
        <v>0</v>
      </c>
      <c r="I1588" s="24">
        <f>J1588-H1588</f>
        <v>0</v>
      </c>
      <c r="J1588" s="24">
        <f>ROUND(F1588*G1588,2)</f>
        <v>0</v>
      </c>
      <c r="K1588" s="24">
        <v>3.8080000000000003E-2</v>
      </c>
      <c r="L1588" s="24">
        <f>F1588*K1588</f>
        <v>1.0662400000000002E-2</v>
      </c>
      <c r="M1588" s="25" t="s">
        <v>7</v>
      </c>
      <c r="N1588" s="24">
        <f>IF(M1588="5",I1588,0)</f>
        <v>0</v>
      </c>
      <c r="Y1588" s="24">
        <f>IF(AC1588=0,J1588,0)</f>
        <v>0</v>
      </c>
      <c r="Z1588" s="24">
        <f>IF(AC1588=15,J1588,0)</f>
        <v>0</v>
      </c>
      <c r="AA1588" s="24">
        <f>IF(AC1588=21,J1588,0)</f>
        <v>0</v>
      </c>
      <c r="AC1588" s="26">
        <v>21</v>
      </c>
      <c r="AD1588" s="26">
        <f>G1588*0.555284552845528</f>
        <v>0</v>
      </c>
      <c r="AE1588" s="26">
        <f>G1588*(1-0.555284552845528)</f>
        <v>0</v>
      </c>
      <c r="AL1588" s="26">
        <f>F1588*AD1588</f>
        <v>0</v>
      </c>
      <c r="AM1588" s="26">
        <f>F1588*AE1588</f>
        <v>0</v>
      </c>
      <c r="AN1588" s="27" t="s">
        <v>1637</v>
      </c>
      <c r="AO1588" s="27" t="s">
        <v>1653</v>
      </c>
      <c r="AP1588" s="15" t="s">
        <v>1671</v>
      </c>
    </row>
    <row r="1589" spans="1:42" x14ac:dyDescent="0.2">
      <c r="D1589" s="28" t="s">
        <v>1217</v>
      </c>
      <c r="F1589" s="29">
        <v>0.28000000000000003</v>
      </c>
    </row>
    <row r="1590" spans="1:42" x14ac:dyDescent="0.2">
      <c r="A1590" s="20"/>
      <c r="B1590" s="21" t="s">
        <v>1115</v>
      </c>
      <c r="C1590" s="21" t="s">
        <v>38</v>
      </c>
      <c r="D1590" s="42" t="s">
        <v>1218</v>
      </c>
      <c r="E1590" s="43"/>
      <c r="F1590" s="43"/>
      <c r="G1590" s="43"/>
      <c r="H1590" s="22">
        <f>SUM(H1591:H1591)</f>
        <v>0</v>
      </c>
      <c r="I1590" s="22">
        <f>SUM(I1591:I1591)</f>
        <v>0</v>
      </c>
      <c r="J1590" s="22">
        <f>H1590+I1590</f>
        <v>0</v>
      </c>
      <c r="K1590" s="15"/>
      <c r="L1590" s="22">
        <f>SUM(L1591:L1591)</f>
        <v>0.12659999999999999</v>
      </c>
      <c r="O1590" s="22">
        <f>IF(P1590="PR",J1590,SUM(N1591:N1591))</f>
        <v>0</v>
      </c>
      <c r="P1590" s="15" t="s">
        <v>1626</v>
      </c>
      <c r="Q1590" s="22">
        <f>IF(P1590="HS",H1590,0)</f>
        <v>0</v>
      </c>
      <c r="R1590" s="22">
        <f>IF(P1590="HS",I1590-O1590,0)</f>
        <v>0</v>
      </c>
      <c r="S1590" s="22">
        <f>IF(P1590="PS",H1590,0)</f>
        <v>0</v>
      </c>
      <c r="T1590" s="22">
        <f>IF(P1590="PS",I1590-O1590,0)</f>
        <v>0</v>
      </c>
      <c r="U1590" s="22">
        <f>IF(P1590="MP",H1590,0)</f>
        <v>0</v>
      </c>
      <c r="V1590" s="22">
        <f>IF(P1590="MP",I1590-O1590,0)</f>
        <v>0</v>
      </c>
      <c r="W1590" s="22">
        <f>IF(P1590="OM",H1590,0)</f>
        <v>0</v>
      </c>
      <c r="X1590" s="15" t="s">
        <v>1115</v>
      </c>
      <c r="AH1590" s="22">
        <f>SUM(Y1591:Y1591)</f>
        <v>0</v>
      </c>
      <c r="AI1590" s="22">
        <f>SUM(Z1591:Z1591)</f>
        <v>0</v>
      </c>
      <c r="AJ1590" s="22">
        <f>SUM(AA1591:AA1591)</f>
        <v>0</v>
      </c>
    </row>
    <row r="1591" spans="1:42" x14ac:dyDescent="0.2">
      <c r="A1591" s="23" t="s">
        <v>803</v>
      </c>
      <c r="B1591" s="23" t="s">
        <v>1115</v>
      </c>
      <c r="C1591" s="23" t="s">
        <v>1122</v>
      </c>
      <c r="D1591" s="40" t="s">
        <v>1686</v>
      </c>
      <c r="E1591" s="23" t="s">
        <v>1600</v>
      </c>
      <c r="F1591" s="24">
        <v>1.2</v>
      </c>
      <c r="G1591" s="24">
        <v>0</v>
      </c>
      <c r="H1591" s="24">
        <f>ROUND(F1591*AD1591,2)</f>
        <v>0</v>
      </c>
      <c r="I1591" s="24">
        <f>J1591-H1591</f>
        <v>0</v>
      </c>
      <c r="J1591" s="24">
        <f>ROUND(F1591*G1591,2)</f>
        <v>0</v>
      </c>
      <c r="K1591" s="24">
        <v>0.1055</v>
      </c>
      <c r="L1591" s="24">
        <f>F1591*K1591</f>
        <v>0.12659999999999999</v>
      </c>
      <c r="M1591" s="25" t="s">
        <v>7</v>
      </c>
      <c r="N1591" s="24">
        <f>IF(M1591="5",I1591,0)</f>
        <v>0</v>
      </c>
      <c r="Y1591" s="24">
        <f>IF(AC1591=0,J1591,0)</f>
        <v>0</v>
      </c>
      <c r="Z1591" s="24">
        <f>IF(AC1591=15,J1591,0)</f>
        <v>0</v>
      </c>
      <c r="AA1591" s="24">
        <f>IF(AC1591=21,J1591,0)</f>
        <v>0</v>
      </c>
      <c r="AC1591" s="26">
        <v>21</v>
      </c>
      <c r="AD1591" s="26">
        <f>G1591*0.853314527503526</f>
        <v>0</v>
      </c>
      <c r="AE1591" s="26">
        <f>G1591*(1-0.853314527503526)</f>
        <v>0</v>
      </c>
      <c r="AL1591" s="26">
        <f>F1591*AD1591</f>
        <v>0</v>
      </c>
      <c r="AM1591" s="26">
        <f>F1591*AE1591</f>
        <v>0</v>
      </c>
      <c r="AN1591" s="27" t="s">
        <v>1638</v>
      </c>
      <c r="AO1591" s="27" t="s">
        <v>1653</v>
      </c>
      <c r="AP1591" s="15" t="s">
        <v>1671</v>
      </c>
    </row>
    <row r="1592" spans="1:42" x14ac:dyDescent="0.2">
      <c r="D1592" s="28" t="s">
        <v>1219</v>
      </c>
      <c r="F1592" s="29">
        <v>1.2</v>
      </c>
    </row>
    <row r="1593" spans="1:42" x14ac:dyDescent="0.2">
      <c r="A1593" s="20"/>
      <c r="B1593" s="21" t="s">
        <v>1115</v>
      </c>
      <c r="C1593" s="21" t="s">
        <v>41</v>
      </c>
      <c r="D1593" s="42" t="s">
        <v>1220</v>
      </c>
      <c r="E1593" s="43"/>
      <c r="F1593" s="43"/>
      <c r="G1593" s="43"/>
      <c r="H1593" s="22">
        <f>SUM(H1594:H1594)</f>
        <v>0</v>
      </c>
      <c r="I1593" s="22">
        <f>SUM(I1594:I1594)</f>
        <v>0</v>
      </c>
      <c r="J1593" s="22">
        <f>H1593+I1593</f>
        <v>0</v>
      </c>
      <c r="K1593" s="15"/>
      <c r="L1593" s="22">
        <f>SUM(L1594:L1594)</f>
        <v>0.10285799999999999</v>
      </c>
      <c r="O1593" s="22">
        <f>IF(P1593="PR",J1593,SUM(N1594:N1594))</f>
        <v>0</v>
      </c>
      <c r="P1593" s="15" t="s">
        <v>1626</v>
      </c>
      <c r="Q1593" s="22">
        <f>IF(P1593="HS",H1593,0)</f>
        <v>0</v>
      </c>
      <c r="R1593" s="22">
        <f>IF(P1593="HS",I1593-O1593,0)</f>
        <v>0</v>
      </c>
      <c r="S1593" s="22">
        <f>IF(P1593="PS",H1593,0)</f>
        <v>0</v>
      </c>
      <c r="T1593" s="22">
        <f>IF(P1593="PS",I1593-O1593,0)</f>
        <v>0</v>
      </c>
      <c r="U1593" s="22">
        <f>IF(P1593="MP",H1593,0)</f>
        <v>0</v>
      </c>
      <c r="V1593" s="22">
        <f>IF(P1593="MP",I1593-O1593,0)</f>
        <v>0</v>
      </c>
      <c r="W1593" s="22">
        <f>IF(P1593="OM",H1593,0)</f>
        <v>0</v>
      </c>
      <c r="X1593" s="15" t="s">
        <v>1115</v>
      </c>
      <c r="AH1593" s="22">
        <f>SUM(Y1594:Y1594)</f>
        <v>0</v>
      </c>
      <c r="AI1593" s="22">
        <f>SUM(Z1594:Z1594)</f>
        <v>0</v>
      </c>
      <c r="AJ1593" s="22">
        <f>SUM(AA1594:AA1594)</f>
        <v>0</v>
      </c>
    </row>
    <row r="1594" spans="1:42" x14ac:dyDescent="0.2">
      <c r="A1594" s="23" t="s">
        <v>804</v>
      </c>
      <c r="B1594" s="23" t="s">
        <v>1115</v>
      </c>
      <c r="C1594" s="23" t="s">
        <v>1123</v>
      </c>
      <c r="D1594" s="23" t="s">
        <v>1221</v>
      </c>
      <c r="E1594" s="23" t="s">
        <v>1600</v>
      </c>
      <c r="F1594" s="24">
        <v>5.53</v>
      </c>
      <c r="G1594" s="24">
        <v>0</v>
      </c>
      <c r="H1594" s="24">
        <f>ROUND(F1594*AD1594,2)</f>
        <v>0</v>
      </c>
      <c r="I1594" s="24">
        <f>J1594-H1594</f>
        <v>0</v>
      </c>
      <c r="J1594" s="24">
        <f>ROUND(F1594*G1594,2)</f>
        <v>0</v>
      </c>
      <c r="K1594" s="24">
        <v>1.8599999999999998E-2</v>
      </c>
      <c r="L1594" s="24">
        <f>F1594*K1594</f>
        <v>0.10285799999999999</v>
      </c>
      <c r="M1594" s="25" t="s">
        <v>7</v>
      </c>
      <c r="N1594" s="24">
        <f>IF(M1594="5",I1594,0)</f>
        <v>0</v>
      </c>
      <c r="Y1594" s="24">
        <f>IF(AC1594=0,J1594,0)</f>
        <v>0</v>
      </c>
      <c r="Z1594" s="24">
        <f>IF(AC1594=15,J1594,0)</f>
        <v>0</v>
      </c>
      <c r="AA1594" s="24">
        <f>IF(AC1594=21,J1594,0)</f>
        <v>0</v>
      </c>
      <c r="AC1594" s="26">
        <v>21</v>
      </c>
      <c r="AD1594" s="26">
        <f>G1594*0.563277249451353</f>
        <v>0</v>
      </c>
      <c r="AE1594" s="26">
        <f>G1594*(1-0.563277249451353)</f>
        <v>0</v>
      </c>
      <c r="AL1594" s="26">
        <f>F1594*AD1594</f>
        <v>0</v>
      </c>
      <c r="AM1594" s="26">
        <f>F1594*AE1594</f>
        <v>0</v>
      </c>
      <c r="AN1594" s="27" t="s">
        <v>1639</v>
      </c>
      <c r="AO1594" s="27" t="s">
        <v>1653</v>
      </c>
      <c r="AP1594" s="15" t="s">
        <v>1671</v>
      </c>
    </row>
    <row r="1595" spans="1:42" x14ac:dyDescent="0.2">
      <c r="D1595" s="28" t="s">
        <v>1222</v>
      </c>
      <c r="F1595" s="29">
        <v>5.53</v>
      </c>
    </row>
    <row r="1596" spans="1:42" x14ac:dyDescent="0.2">
      <c r="A1596" s="20"/>
      <c r="B1596" s="21" t="s">
        <v>1115</v>
      </c>
      <c r="C1596" s="21" t="s">
        <v>66</v>
      </c>
      <c r="D1596" s="42" t="s">
        <v>1223</v>
      </c>
      <c r="E1596" s="43"/>
      <c r="F1596" s="43"/>
      <c r="G1596" s="43"/>
      <c r="H1596" s="22">
        <f>SUM(H1597:H1605)</f>
        <v>0</v>
      </c>
      <c r="I1596" s="22">
        <f>SUM(I1597:I1605)</f>
        <v>0</v>
      </c>
      <c r="J1596" s="22">
        <f>H1596+I1596</f>
        <v>0</v>
      </c>
      <c r="K1596" s="15"/>
      <c r="L1596" s="22">
        <f>SUM(L1597:L1605)</f>
        <v>0.48210060000000005</v>
      </c>
      <c r="O1596" s="22">
        <f>IF(P1596="PR",J1596,SUM(N1597:N1605))</f>
        <v>0</v>
      </c>
      <c r="P1596" s="15" t="s">
        <v>1626</v>
      </c>
      <c r="Q1596" s="22">
        <f>IF(P1596="HS",H1596,0)</f>
        <v>0</v>
      </c>
      <c r="R1596" s="22">
        <f>IF(P1596="HS",I1596-O1596,0)</f>
        <v>0</v>
      </c>
      <c r="S1596" s="22">
        <f>IF(P1596="PS",H1596,0)</f>
        <v>0</v>
      </c>
      <c r="T1596" s="22">
        <f>IF(P1596="PS",I1596-O1596,0)</f>
        <v>0</v>
      </c>
      <c r="U1596" s="22">
        <f>IF(P1596="MP",H1596,0)</f>
        <v>0</v>
      </c>
      <c r="V1596" s="22">
        <f>IF(P1596="MP",I1596-O1596,0)</f>
        <v>0</v>
      </c>
      <c r="W1596" s="22">
        <f>IF(P1596="OM",H1596,0)</f>
        <v>0</v>
      </c>
      <c r="X1596" s="15" t="s">
        <v>1115</v>
      </c>
      <c r="AH1596" s="22">
        <f>SUM(Y1597:Y1605)</f>
        <v>0</v>
      </c>
      <c r="AI1596" s="22">
        <f>SUM(Z1597:Z1605)</f>
        <v>0</v>
      </c>
      <c r="AJ1596" s="22">
        <f>SUM(AA1597:AA1605)</f>
        <v>0</v>
      </c>
    </row>
    <row r="1597" spans="1:42" x14ac:dyDescent="0.2">
      <c r="A1597" s="23" t="s">
        <v>805</v>
      </c>
      <c r="B1597" s="23" t="s">
        <v>1115</v>
      </c>
      <c r="C1597" s="23" t="s">
        <v>1124</v>
      </c>
      <c r="D1597" s="23" t="s">
        <v>1676</v>
      </c>
      <c r="E1597" s="23" t="s">
        <v>1599</v>
      </c>
      <c r="F1597" s="24">
        <v>0.11</v>
      </c>
      <c r="G1597" s="24">
        <v>0</v>
      </c>
      <c r="H1597" s="24">
        <f>ROUND(F1597*AD1597,2)</f>
        <v>0</v>
      </c>
      <c r="I1597" s="24">
        <f>J1597-H1597</f>
        <v>0</v>
      </c>
      <c r="J1597" s="24">
        <f>ROUND(F1597*G1597,2)</f>
        <v>0</v>
      </c>
      <c r="K1597" s="24">
        <v>2.5249999999999999</v>
      </c>
      <c r="L1597" s="24">
        <f>F1597*K1597</f>
        <v>0.27775</v>
      </c>
      <c r="M1597" s="25" t="s">
        <v>7</v>
      </c>
      <c r="N1597" s="24">
        <f>IF(M1597="5",I1597,0)</f>
        <v>0</v>
      </c>
      <c r="Y1597" s="24">
        <f>IF(AC1597=0,J1597,0)</f>
        <v>0</v>
      </c>
      <c r="Z1597" s="24">
        <f>IF(AC1597=15,J1597,0)</f>
        <v>0</v>
      </c>
      <c r="AA1597" s="24">
        <f>IF(AC1597=21,J1597,0)</f>
        <v>0</v>
      </c>
      <c r="AC1597" s="26">
        <v>21</v>
      </c>
      <c r="AD1597" s="26">
        <f>G1597*0.859082802547771</f>
        <v>0</v>
      </c>
      <c r="AE1597" s="26">
        <f>G1597*(1-0.859082802547771)</f>
        <v>0</v>
      </c>
      <c r="AL1597" s="26">
        <f>F1597*AD1597</f>
        <v>0</v>
      </c>
      <c r="AM1597" s="26">
        <f>F1597*AE1597</f>
        <v>0</v>
      </c>
      <c r="AN1597" s="27" t="s">
        <v>1640</v>
      </c>
      <c r="AO1597" s="27" t="s">
        <v>1654</v>
      </c>
      <c r="AP1597" s="15" t="s">
        <v>1671</v>
      </c>
    </row>
    <row r="1598" spans="1:42" x14ac:dyDescent="0.2">
      <c r="D1598" s="28" t="s">
        <v>1224</v>
      </c>
      <c r="F1598" s="29">
        <v>0.11</v>
      </c>
    </row>
    <row r="1599" spans="1:42" x14ac:dyDescent="0.2">
      <c r="A1599" s="23" t="s">
        <v>806</v>
      </c>
      <c r="B1599" s="23" t="s">
        <v>1115</v>
      </c>
      <c r="C1599" s="23" t="s">
        <v>1125</v>
      </c>
      <c r="D1599" s="23" t="s">
        <v>1225</v>
      </c>
      <c r="E1599" s="23" t="s">
        <v>1600</v>
      </c>
      <c r="F1599" s="24">
        <v>0.12</v>
      </c>
      <c r="G1599" s="24">
        <v>0</v>
      </c>
      <c r="H1599" s="24">
        <f>ROUND(F1599*AD1599,2)</f>
        <v>0</v>
      </c>
      <c r="I1599" s="24">
        <f>J1599-H1599</f>
        <v>0</v>
      </c>
      <c r="J1599" s="24">
        <f>ROUND(F1599*G1599,2)</f>
        <v>0</v>
      </c>
      <c r="K1599" s="24">
        <v>1.41E-2</v>
      </c>
      <c r="L1599" s="24">
        <f>F1599*K1599</f>
        <v>1.6919999999999999E-3</v>
      </c>
      <c r="M1599" s="25" t="s">
        <v>7</v>
      </c>
      <c r="N1599" s="24">
        <f>IF(M1599="5",I1599,0)</f>
        <v>0</v>
      </c>
      <c r="Y1599" s="24">
        <f>IF(AC1599=0,J1599,0)</f>
        <v>0</v>
      </c>
      <c r="Z1599" s="24">
        <f>IF(AC1599=15,J1599,0)</f>
        <v>0</v>
      </c>
      <c r="AA1599" s="24">
        <f>IF(AC1599=21,J1599,0)</f>
        <v>0</v>
      </c>
      <c r="AC1599" s="26">
        <v>21</v>
      </c>
      <c r="AD1599" s="26">
        <f>G1599*0.637948717948718</f>
        <v>0</v>
      </c>
      <c r="AE1599" s="26">
        <f>G1599*(1-0.637948717948718)</f>
        <v>0</v>
      </c>
      <c r="AL1599" s="26">
        <f>F1599*AD1599</f>
        <v>0</v>
      </c>
      <c r="AM1599" s="26">
        <f>F1599*AE1599</f>
        <v>0</v>
      </c>
      <c r="AN1599" s="27" t="s">
        <v>1640</v>
      </c>
      <c r="AO1599" s="27" t="s">
        <v>1654</v>
      </c>
      <c r="AP1599" s="15" t="s">
        <v>1671</v>
      </c>
    </row>
    <row r="1600" spans="1:42" x14ac:dyDescent="0.2">
      <c r="D1600" s="28" t="s">
        <v>1226</v>
      </c>
      <c r="F1600" s="29">
        <v>0.12</v>
      </c>
    </row>
    <row r="1601" spans="1:42" x14ac:dyDescent="0.2">
      <c r="A1601" s="23" t="s">
        <v>807</v>
      </c>
      <c r="B1601" s="23" t="s">
        <v>1115</v>
      </c>
      <c r="C1601" s="23" t="s">
        <v>1126</v>
      </c>
      <c r="D1601" s="23" t="s">
        <v>1227</v>
      </c>
      <c r="E1601" s="23" t="s">
        <v>1600</v>
      </c>
      <c r="F1601" s="24">
        <v>0.12</v>
      </c>
      <c r="G1601" s="24">
        <v>0</v>
      </c>
      <c r="H1601" s="24">
        <f>ROUND(F1601*AD1601,2)</f>
        <v>0</v>
      </c>
      <c r="I1601" s="24">
        <f>J1601-H1601</f>
        <v>0</v>
      </c>
      <c r="J1601" s="24">
        <f>ROUND(F1601*G1601,2)</f>
        <v>0</v>
      </c>
      <c r="K1601" s="24">
        <v>0</v>
      </c>
      <c r="L1601" s="24">
        <f>F1601*K1601</f>
        <v>0</v>
      </c>
      <c r="M1601" s="25" t="s">
        <v>7</v>
      </c>
      <c r="N1601" s="24">
        <f>IF(M1601="5",I1601,0)</f>
        <v>0</v>
      </c>
      <c r="Y1601" s="24">
        <f>IF(AC1601=0,J1601,0)</f>
        <v>0</v>
      </c>
      <c r="Z1601" s="24">
        <f>IF(AC1601=15,J1601,0)</f>
        <v>0</v>
      </c>
      <c r="AA1601" s="24">
        <f>IF(AC1601=21,J1601,0)</f>
        <v>0</v>
      </c>
      <c r="AC1601" s="26">
        <v>21</v>
      </c>
      <c r="AD1601" s="26">
        <f>G1601*0</f>
        <v>0</v>
      </c>
      <c r="AE1601" s="26">
        <f>G1601*(1-0)</f>
        <v>0</v>
      </c>
      <c r="AL1601" s="26">
        <f>F1601*AD1601</f>
        <v>0</v>
      </c>
      <c r="AM1601" s="26">
        <f>F1601*AE1601</f>
        <v>0</v>
      </c>
      <c r="AN1601" s="27" t="s">
        <v>1640</v>
      </c>
      <c r="AO1601" s="27" t="s">
        <v>1654</v>
      </c>
      <c r="AP1601" s="15" t="s">
        <v>1671</v>
      </c>
    </row>
    <row r="1602" spans="1:42" x14ac:dyDescent="0.2">
      <c r="D1602" s="28" t="s">
        <v>1228</v>
      </c>
      <c r="F1602" s="29">
        <v>0.12</v>
      </c>
    </row>
    <row r="1603" spans="1:42" x14ac:dyDescent="0.2">
      <c r="A1603" s="23" t="s">
        <v>808</v>
      </c>
      <c r="B1603" s="23" t="s">
        <v>1115</v>
      </c>
      <c r="C1603" s="23" t="s">
        <v>1127</v>
      </c>
      <c r="D1603" s="23" t="s">
        <v>1229</v>
      </c>
      <c r="E1603" s="23" t="s">
        <v>1600</v>
      </c>
      <c r="F1603" s="24">
        <v>5.41</v>
      </c>
      <c r="G1603" s="24">
        <v>0</v>
      </c>
      <c r="H1603" s="24">
        <f>ROUND(F1603*AD1603,2)</f>
        <v>0</v>
      </c>
      <c r="I1603" s="24">
        <f>J1603-H1603</f>
        <v>0</v>
      </c>
      <c r="J1603" s="24">
        <f>ROUND(F1603*G1603,2)</f>
        <v>0</v>
      </c>
      <c r="K1603" s="24">
        <v>3.415E-2</v>
      </c>
      <c r="L1603" s="24">
        <f>F1603*K1603</f>
        <v>0.18475150000000001</v>
      </c>
      <c r="M1603" s="25" t="s">
        <v>7</v>
      </c>
      <c r="N1603" s="24">
        <f>IF(M1603="5",I1603,0)</f>
        <v>0</v>
      </c>
      <c r="Y1603" s="24">
        <f>IF(AC1603=0,J1603,0)</f>
        <v>0</v>
      </c>
      <c r="Z1603" s="24">
        <f>IF(AC1603=15,J1603,0)</f>
        <v>0</v>
      </c>
      <c r="AA1603" s="24">
        <f>IF(AC1603=21,J1603,0)</f>
        <v>0</v>
      </c>
      <c r="AC1603" s="26">
        <v>21</v>
      </c>
      <c r="AD1603" s="26">
        <f>G1603*0.841828478964401</f>
        <v>0</v>
      </c>
      <c r="AE1603" s="26">
        <f>G1603*(1-0.841828478964401)</f>
        <v>0</v>
      </c>
      <c r="AL1603" s="26">
        <f>F1603*AD1603</f>
        <v>0</v>
      </c>
      <c r="AM1603" s="26">
        <f>F1603*AE1603</f>
        <v>0</v>
      </c>
      <c r="AN1603" s="27" t="s">
        <v>1640</v>
      </c>
      <c r="AO1603" s="27" t="s">
        <v>1654</v>
      </c>
      <c r="AP1603" s="15" t="s">
        <v>1671</v>
      </c>
    </row>
    <row r="1604" spans="1:42" x14ac:dyDescent="0.2">
      <c r="D1604" s="28" t="s">
        <v>1230</v>
      </c>
      <c r="F1604" s="29">
        <v>5.41</v>
      </c>
    </row>
    <row r="1605" spans="1:42" x14ac:dyDescent="0.2">
      <c r="A1605" s="23" t="s">
        <v>809</v>
      </c>
      <c r="B1605" s="23" t="s">
        <v>1115</v>
      </c>
      <c r="C1605" s="23" t="s">
        <v>1128</v>
      </c>
      <c r="D1605" s="40" t="s">
        <v>1687</v>
      </c>
      <c r="E1605" s="23" t="s">
        <v>1600</v>
      </c>
      <c r="F1605" s="24">
        <v>5.41</v>
      </c>
      <c r="G1605" s="24">
        <v>0</v>
      </c>
      <c r="H1605" s="24">
        <f>ROUND(F1605*AD1605,2)</f>
        <v>0</v>
      </c>
      <c r="I1605" s="24">
        <f>J1605-H1605</f>
        <v>0</v>
      </c>
      <c r="J1605" s="24">
        <f>ROUND(F1605*G1605,2)</f>
        <v>0</v>
      </c>
      <c r="K1605" s="24">
        <v>3.31E-3</v>
      </c>
      <c r="L1605" s="24">
        <f>F1605*K1605</f>
        <v>1.7907100000000002E-2</v>
      </c>
      <c r="M1605" s="25" t="s">
        <v>7</v>
      </c>
      <c r="N1605" s="24">
        <f>IF(M1605="5",I1605,0)</f>
        <v>0</v>
      </c>
      <c r="Y1605" s="24">
        <f>IF(AC1605=0,J1605,0)</f>
        <v>0</v>
      </c>
      <c r="Z1605" s="24">
        <f>IF(AC1605=15,J1605,0)</f>
        <v>0</v>
      </c>
      <c r="AA1605" s="24">
        <f>IF(AC1605=21,J1605,0)</f>
        <v>0</v>
      </c>
      <c r="AC1605" s="26">
        <v>21</v>
      </c>
      <c r="AD1605" s="26">
        <f>G1605*0.752032520325203</f>
        <v>0</v>
      </c>
      <c r="AE1605" s="26">
        <f>G1605*(1-0.752032520325203)</f>
        <v>0</v>
      </c>
      <c r="AL1605" s="26">
        <f>F1605*AD1605</f>
        <v>0</v>
      </c>
      <c r="AM1605" s="26">
        <f>F1605*AE1605</f>
        <v>0</v>
      </c>
      <c r="AN1605" s="27" t="s">
        <v>1640</v>
      </c>
      <c r="AO1605" s="27" t="s">
        <v>1654</v>
      </c>
      <c r="AP1605" s="15" t="s">
        <v>1671</v>
      </c>
    </row>
    <row r="1606" spans="1:42" x14ac:dyDescent="0.2">
      <c r="D1606" s="28" t="s">
        <v>1230</v>
      </c>
      <c r="F1606" s="29">
        <v>5.41</v>
      </c>
    </row>
    <row r="1607" spans="1:42" x14ac:dyDescent="0.2">
      <c r="A1607" s="20"/>
      <c r="B1607" s="21" t="s">
        <v>1115</v>
      </c>
      <c r="C1607" s="21" t="s">
        <v>696</v>
      </c>
      <c r="D1607" s="42" t="s">
        <v>1231</v>
      </c>
      <c r="E1607" s="43"/>
      <c r="F1607" s="43"/>
      <c r="G1607" s="43"/>
      <c r="H1607" s="22">
        <f>SUM(H1608:H1618)</f>
        <v>0</v>
      </c>
      <c r="I1607" s="22">
        <f>SUM(I1608:I1618)</f>
        <v>0</v>
      </c>
      <c r="J1607" s="22">
        <f>H1607+I1607</f>
        <v>0</v>
      </c>
      <c r="K1607" s="15"/>
      <c r="L1607" s="22">
        <f>SUM(L1608:L1618)</f>
        <v>1.22819E-2</v>
      </c>
      <c r="O1607" s="22">
        <f>IF(P1607="PR",J1607,SUM(N1608:N1618))</f>
        <v>0</v>
      </c>
      <c r="P1607" s="15" t="s">
        <v>1627</v>
      </c>
      <c r="Q1607" s="22">
        <f>IF(P1607="HS",H1607,0)</f>
        <v>0</v>
      </c>
      <c r="R1607" s="22">
        <f>IF(P1607="HS",I1607-O1607,0)</f>
        <v>0</v>
      </c>
      <c r="S1607" s="22">
        <f>IF(P1607="PS",H1607,0)</f>
        <v>0</v>
      </c>
      <c r="T1607" s="22">
        <f>IF(P1607="PS",I1607-O1607,0)</f>
        <v>0</v>
      </c>
      <c r="U1607" s="22">
        <f>IF(P1607="MP",H1607,0)</f>
        <v>0</v>
      </c>
      <c r="V1607" s="22">
        <f>IF(P1607="MP",I1607-O1607,0)</f>
        <v>0</v>
      </c>
      <c r="W1607" s="22">
        <f>IF(P1607="OM",H1607,0)</f>
        <v>0</v>
      </c>
      <c r="X1607" s="15" t="s">
        <v>1115</v>
      </c>
      <c r="AH1607" s="22">
        <f>SUM(Y1608:Y1618)</f>
        <v>0</v>
      </c>
      <c r="AI1607" s="22">
        <f>SUM(Z1608:Z1618)</f>
        <v>0</v>
      </c>
      <c r="AJ1607" s="22">
        <f>SUM(AA1608:AA1618)</f>
        <v>0</v>
      </c>
    </row>
    <row r="1608" spans="1:42" x14ac:dyDescent="0.2">
      <c r="A1608" s="23" t="s">
        <v>810</v>
      </c>
      <c r="B1608" s="23" t="s">
        <v>1115</v>
      </c>
      <c r="C1608" s="23" t="s">
        <v>1129</v>
      </c>
      <c r="D1608" s="40" t="s">
        <v>1706</v>
      </c>
      <c r="E1608" s="23" t="s">
        <v>1600</v>
      </c>
      <c r="F1608" s="24">
        <v>6.49</v>
      </c>
      <c r="G1608" s="24">
        <v>0</v>
      </c>
      <c r="H1608" s="24">
        <f>ROUND(F1608*AD1608,2)</f>
        <v>0</v>
      </c>
      <c r="I1608" s="24">
        <f>J1608-H1608</f>
        <v>0</v>
      </c>
      <c r="J1608" s="24">
        <f>ROUND(F1608*G1608,2)</f>
        <v>0</v>
      </c>
      <c r="K1608" s="24">
        <v>5.6999999999999998E-4</v>
      </c>
      <c r="L1608" s="24">
        <f>F1608*K1608</f>
        <v>3.6993E-3</v>
      </c>
      <c r="M1608" s="25" t="s">
        <v>7</v>
      </c>
      <c r="N1608" s="24">
        <f>IF(M1608="5",I1608,0)</f>
        <v>0</v>
      </c>
      <c r="Y1608" s="24">
        <f>IF(AC1608=0,J1608,0)</f>
        <v>0</v>
      </c>
      <c r="Z1608" s="24">
        <f>IF(AC1608=15,J1608,0)</f>
        <v>0</v>
      </c>
      <c r="AA1608" s="24">
        <f>IF(AC1608=21,J1608,0)</f>
        <v>0</v>
      </c>
      <c r="AC1608" s="26">
        <v>21</v>
      </c>
      <c r="AD1608" s="26">
        <f>G1608*0.805751492132393</f>
        <v>0</v>
      </c>
      <c r="AE1608" s="26">
        <f>G1608*(1-0.805751492132393)</f>
        <v>0</v>
      </c>
      <c r="AL1608" s="26">
        <f>F1608*AD1608</f>
        <v>0</v>
      </c>
      <c r="AM1608" s="26">
        <f>F1608*AE1608</f>
        <v>0</v>
      </c>
      <c r="AN1608" s="27" t="s">
        <v>1641</v>
      </c>
      <c r="AO1608" s="27" t="s">
        <v>1655</v>
      </c>
      <c r="AP1608" s="15" t="s">
        <v>1671</v>
      </c>
    </row>
    <row r="1609" spans="1:42" x14ac:dyDescent="0.2">
      <c r="D1609" s="41" t="s">
        <v>1233</v>
      </c>
      <c r="F1609" s="29">
        <v>6.49</v>
      </c>
    </row>
    <row r="1610" spans="1:42" x14ac:dyDescent="0.2">
      <c r="A1610" s="23" t="s">
        <v>811</v>
      </c>
      <c r="B1610" s="23" t="s">
        <v>1115</v>
      </c>
      <c r="C1610" s="23" t="s">
        <v>1130</v>
      </c>
      <c r="D1610" s="40" t="s">
        <v>1689</v>
      </c>
      <c r="E1610" s="23" t="s">
        <v>1600</v>
      </c>
      <c r="F1610" s="24">
        <v>6.49</v>
      </c>
      <c r="G1610" s="24">
        <v>0</v>
      </c>
      <c r="H1610" s="24">
        <f>ROUND(F1610*AD1610,2)</f>
        <v>0</v>
      </c>
      <c r="I1610" s="24">
        <f>J1610-H1610</f>
        <v>0</v>
      </c>
      <c r="J1610" s="24">
        <f>ROUND(F1610*G1610,2)</f>
        <v>0</v>
      </c>
      <c r="K1610" s="24">
        <v>7.3999999999999999E-4</v>
      </c>
      <c r="L1610" s="24">
        <f>F1610*K1610</f>
        <v>4.8025999999999998E-3</v>
      </c>
      <c r="M1610" s="25" t="s">
        <v>7</v>
      </c>
      <c r="N1610" s="24">
        <f>IF(M1610="5",I1610,0)</f>
        <v>0</v>
      </c>
      <c r="Y1610" s="24">
        <f>IF(AC1610=0,J1610,0)</f>
        <v>0</v>
      </c>
      <c r="Z1610" s="24">
        <f>IF(AC1610=15,J1610,0)</f>
        <v>0</v>
      </c>
      <c r="AA1610" s="24">
        <f>IF(AC1610=21,J1610,0)</f>
        <v>0</v>
      </c>
      <c r="AC1610" s="26">
        <v>21</v>
      </c>
      <c r="AD1610" s="26">
        <f>G1610*0.750758341759353</f>
        <v>0</v>
      </c>
      <c r="AE1610" s="26">
        <f>G1610*(1-0.750758341759353)</f>
        <v>0</v>
      </c>
      <c r="AL1610" s="26">
        <f>F1610*AD1610</f>
        <v>0</v>
      </c>
      <c r="AM1610" s="26">
        <f>F1610*AE1610</f>
        <v>0</v>
      </c>
      <c r="AN1610" s="27" t="s">
        <v>1641</v>
      </c>
      <c r="AO1610" s="27" t="s">
        <v>1655</v>
      </c>
      <c r="AP1610" s="15" t="s">
        <v>1671</v>
      </c>
    </row>
    <row r="1611" spans="1:42" x14ac:dyDescent="0.2">
      <c r="D1611" s="41" t="s">
        <v>1569</v>
      </c>
      <c r="F1611" s="29">
        <v>6.49</v>
      </c>
    </row>
    <row r="1612" spans="1:42" x14ac:dyDescent="0.2">
      <c r="A1612" s="23" t="s">
        <v>812</v>
      </c>
      <c r="B1612" s="23" t="s">
        <v>1115</v>
      </c>
      <c r="C1612" s="23" t="s">
        <v>1131</v>
      </c>
      <c r="D1612" s="40" t="s">
        <v>1690</v>
      </c>
      <c r="E1612" s="23" t="s">
        <v>1600</v>
      </c>
      <c r="F1612" s="24">
        <v>1.08</v>
      </c>
      <c r="G1612" s="24">
        <v>0</v>
      </c>
      <c r="H1612" s="24">
        <f>ROUND(F1612*AD1612,2)</f>
        <v>0</v>
      </c>
      <c r="I1612" s="24">
        <f>J1612-H1612</f>
        <v>0</v>
      </c>
      <c r="J1612" s="24">
        <f>ROUND(F1612*G1612,2)</f>
        <v>0</v>
      </c>
      <c r="K1612" s="24">
        <v>4.0000000000000002E-4</v>
      </c>
      <c r="L1612" s="24">
        <f>F1612*K1612</f>
        <v>4.3200000000000004E-4</v>
      </c>
      <c r="M1612" s="25" t="s">
        <v>7</v>
      </c>
      <c r="N1612" s="24">
        <f>IF(M1612="5",I1612,0)</f>
        <v>0</v>
      </c>
      <c r="Y1612" s="24">
        <f>IF(AC1612=0,J1612,0)</f>
        <v>0</v>
      </c>
      <c r="Z1612" s="24">
        <f>IF(AC1612=15,J1612,0)</f>
        <v>0</v>
      </c>
      <c r="AA1612" s="24">
        <f>IF(AC1612=21,J1612,0)</f>
        <v>0</v>
      </c>
      <c r="AC1612" s="26">
        <v>21</v>
      </c>
      <c r="AD1612" s="26">
        <f>G1612*0.966850828729282</f>
        <v>0</v>
      </c>
      <c r="AE1612" s="26">
        <f>G1612*(1-0.966850828729282)</f>
        <v>0</v>
      </c>
      <c r="AL1612" s="26">
        <f>F1612*AD1612</f>
        <v>0</v>
      </c>
      <c r="AM1612" s="26">
        <f>F1612*AE1612</f>
        <v>0</v>
      </c>
      <c r="AN1612" s="27" t="s">
        <v>1641</v>
      </c>
      <c r="AO1612" s="27" t="s">
        <v>1655</v>
      </c>
      <c r="AP1612" s="15" t="s">
        <v>1671</v>
      </c>
    </row>
    <row r="1613" spans="1:42" x14ac:dyDescent="0.2">
      <c r="D1613" s="41" t="s">
        <v>1320</v>
      </c>
      <c r="F1613" s="29">
        <v>1.08</v>
      </c>
    </row>
    <row r="1614" spans="1:42" x14ac:dyDescent="0.2">
      <c r="A1614" s="23" t="s">
        <v>813</v>
      </c>
      <c r="B1614" s="23" t="s">
        <v>1115</v>
      </c>
      <c r="C1614" s="23" t="s">
        <v>1132</v>
      </c>
      <c r="D1614" s="40" t="s">
        <v>1691</v>
      </c>
      <c r="E1614" s="23" t="s">
        <v>1600</v>
      </c>
      <c r="F1614" s="24">
        <v>6.21</v>
      </c>
      <c r="G1614" s="24">
        <v>0</v>
      </c>
      <c r="H1614" s="24">
        <f>ROUND(F1614*AD1614,2)</f>
        <v>0</v>
      </c>
      <c r="I1614" s="24">
        <f>J1614-H1614</f>
        <v>0</v>
      </c>
      <c r="J1614" s="24">
        <f>ROUND(F1614*G1614,2)</f>
        <v>0</v>
      </c>
      <c r="K1614" s="24">
        <v>4.0000000000000002E-4</v>
      </c>
      <c r="L1614" s="24">
        <f>F1614*K1614</f>
        <v>2.4840000000000001E-3</v>
      </c>
      <c r="M1614" s="25" t="s">
        <v>7</v>
      </c>
      <c r="N1614" s="24">
        <f>IF(M1614="5",I1614,0)</f>
        <v>0</v>
      </c>
      <c r="Y1614" s="24">
        <f>IF(AC1614=0,J1614,0)</f>
        <v>0</v>
      </c>
      <c r="Z1614" s="24">
        <f>IF(AC1614=15,J1614,0)</f>
        <v>0</v>
      </c>
      <c r="AA1614" s="24">
        <f>IF(AC1614=21,J1614,0)</f>
        <v>0</v>
      </c>
      <c r="AC1614" s="26">
        <v>21</v>
      </c>
      <c r="AD1614" s="26">
        <f>G1614*0.938757264193116</f>
        <v>0</v>
      </c>
      <c r="AE1614" s="26">
        <f>G1614*(1-0.938757264193116)</f>
        <v>0</v>
      </c>
      <c r="AL1614" s="26">
        <f>F1614*AD1614</f>
        <v>0</v>
      </c>
      <c r="AM1614" s="26">
        <f>F1614*AE1614</f>
        <v>0</v>
      </c>
      <c r="AN1614" s="27" t="s">
        <v>1641</v>
      </c>
      <c r="AO1614" s="27" t="s">
        <v>1655</v>
      </c>
      <c r="AP1614" s="15" t="s">
        <v>1671</v>
      </c>
    </row>
    <row r="1615" spans="1:42" x14ac:dyDescent="0.2">
      <c r="D1615" s="41" t="s">
        <v>1570</v>
      </c>
      <c r="F1615" s="29">
        <v>6.21</v>
      </c>
    </row>
    <row r="1616" spans="1:42" x14ac:dyDescent="0.2">
      <c r="A1616" s="23" t="s">
        <v>814</v>
      </c>
      <c r="B1616" s="23" t="s">
        <v>1115</v>
      </c>
      <c r="C1616" s="23" t="s">
        <v>1133</v>
      </c>
      <c r="D1616" s="40" t="s">
        <v>1692</v>
      </c>
      <c r="E1616" s="23" t="s">
        <v>1601</v>
      </c>
      <c r="F1616" s="24">
        <v>2.7</v>
      </c>
      <c r="G1616" s="24">
        <v>0</v>
      </c>
      <c r="H1616" s="24">
        <f>ROUND(F1616*AD1616,2)</f>
        <v>0</v>
      </c>
      <c r="I1616" s="24">
        <f>J1616-H1616</f>
        <v>0</v>
      </c>
      <c r="J1616" s="24">
        <f>ROUND(F1616*G1616,2)</f>
        <v>0</v>
      </c>
      <c r="K1616" s="24">
        <v>3.2000000000000003E-4</v>
      </c>
      <c r="L1616" s="24">
        <f>F1616*K1616</f>
        <v>8.6400000000000008E-4</v>
      </c>
      <c r="M1616" s="25" t="s">
        <v>7</v>
      </c>
      <c r="N1616" s="24">
        <f>IF(M1616="5",I1616,0)</f>
        <v>0</v>
      </c>
      <c r="Y1616" s="24">
        <f>IF(AC1616=0,J1616,0)</f>
        <v>0</v>
      </c>
      <c r="Z1616" s="24">
        <f>IF(AC1616=15,J1616,0)</f>
        <v>0</v>
      </c>
      <c r="AA1616" s="24">
        <f>IF(AC1616=21,J1616,0)</f>
        <v>0</v>
      </c>
      <c r="AC1616" s="26">
        <v>21</v>
      </c>
      <c r="AD1616" s="26">
        <f>G1616*0.584192439862543</f>
        <v>0</v>
      </c>
      <c r="AE1616" s="26">
        <f>G1616*(1-0.584192439862543)</f>
        <v>0</v>
      </c>
      <c r="AL1616" s="26">
        <f>F1616*AD1616</f>
        <v>0</v>
      </c>
      <c r="AM1616" s="26">
        <f>F1616*AE1616</f>
        <v>0</v>
      </c>
      <c r="AN1616" s="27" t="s">
        <v>1641</v>
      </c>
      <c r="AO1616" s="27" t="s">
        <v>1655</v>
      </c>
      <c r="AP1616" s="15" t="s">
        <v>1671</v>
      </c>
    </row>
    <row r="1617" spans="1:42" x14ac:dyDescent="0.2">
      <c r="D1617" s="41" t="s">
        <v>1238</v>
      </c>
      <c r="F1617" s="29">
        <v>2.7</v>
      </c>
    </row>
    <row r="1618" spans="1:42" x14ac:dyDescent="0.2">
      <c r="A1618" s="23" t="s">
        <v>815</v>
      </c>
      <c r="B1618" s="23" t="s">
        <v>1115</v>
      </c>
      <c r="C1618" s="23" t="s">
        <v>1134</v>
      </c>
      <c r="D1618" s="40" t="s">
        <v>1239</v>
      </c>
      <c r="E1618" s="23" t="s">
        <v>1602</v>
      </c>
      <c r="F1618" s="24">
        <v>0.04</v>
      </c>
      <c r="G1618" s="24">
        <v>0</v>
      </c>
      <c r="H1618" s="24">
        <f>ROUND(F1618*AD1618,2)</f>
        <v>0</v>
      </c>
      <c r="I1618" s="24">
        <f>J1618-H1618</f>
        <v>0</v>
      </c>
      <c r="J1618" s="24">
        <f>ROUND(F1618*G1618,2)</f>
        <v>0</v>
      </c>
      <c r="K1618" s="24">
        <v>0</v>
      </c>
      <c r="L1618" s="24">
        <f>F1618*K1618</f>
        <v>0</v>
      </c>
      <c r="M1618" s="25" t="s">
        <v>10</v>
      </c>
      <c r="N1618" s="24">
        <f>IF(M1618="5",I1618,0)</f>
        <v>0</v>
      </c>
      <c r="Y1618" s="24">
        <f>IF(AC1618=0,J1618,0)</f>
        <v>0</v>
      </c>
      <c r="Z1618" s="24">
        <f>IF(AC1618=15,J1618,0)</f>
        <v>0</v>
      </c>
      <c r="AA1618" s="24">
        <f>IF(AC1618=21,J1618,0)</f>
        <v>0</v>
      </c>
      <c r="AC1618" s="26">
        <v>21</v>
      </c>
      <c r="AD1618" s="26">
        <f>G1618*0</f>
        <v>0</v>
      </c>
      <c r="AE1618" s="26">
        <f>G1618*(1-0)</f>
        <v>0</v>
      </c>
      <c r="AL1618" s="26">
        <f>F1618*AD1618</f>
        <v>0</v>
      </c>
      <c r="AM1618" s="26">
        <f>F1618*AE1618</f>
        <v>0</v>
      </c>
      <c r="AN1618" s="27" t="s">
        <v>1641</v>
      </c>
      <c r="AO1618" s="27" t="s">
        <v>1655</v>
      </c>
      <c r="AP1618" s="15" t="s">
        <v>1671</v>
      </c>
    </row>
    <row r="1619" spans="1:42" x14ac:dyDescent="0.2">
      <c r="D1619" s="41" t="s">
        <v>1571</v>
      </c>
      <c r="F1619" s="29">
        <v>0.04</v>
      </c>
    </row>
    <row r="1620" spans="1:42" x14ac:dyDescent="0.2">
      <c r="A1620" s="20"/>
      <c r="B1620" s="21" t="s">
        <v>1115</v>
      </c>
      <c r="C1620" s="21" t="s">
        <v>705</v>
      </c>
      <c r="D1620" s="42" t="s">
        <v>1241</v>
      </c>
      <c r="E1620" s="43"/>
      <c r="F1620" s="43"/>
      <c r="G1620" s="43"/>
      <c r="H1620" s="22">
        <f>SUM(H1621:H1621)</f>
        <v>0</v>
      </c>
      <c r="I1620" s="22">
        <f>SUM(I1621:I1621)</f>
        <v>0</v>
      </c>
      <c r="J1620" s="22">
        <f>H1620+I1620</f>
        <v>0</v>
      </c>
      <c r="K1620" s="15"/>
      <c r="L1620" s="22">
        <f>SUM(L1621:L1621)</f>
        <v>1.4599999999999999E-3</v>
      </c>
      <c r="O1620" s="22">
        <f>IF(P1620="PR",J1620,SUM(N1621:N1621))</f>
        <v>0</v>
      </c>
      <c r="P1620" s="15" t="s">
        <v>1627</v>
      </c>
      <c r="Q1620" s="22">
        <f>IF(P1620="HS",H1620,0)</f>
        <v>0</v>
      </c>
      <c r="R1620" s="22">
        <f>IF(P1620="HS",I1620-O1620,0)</f>
        <v>0</v>
      </c>
      <c r="S1620" s="22">
        <f>IF(P1620="PS",H1620,0)</f>
        <v>0</v>
      </c>
      <c r="T1620" s="22">
        <f>IF(P1620="PS",I1620-O1620,0)</f>
        <v>0</v>
      </c>
      <c r="U1620" s="22">
        <f>IF(P1620="MP",H1620,0)</f>
        <v>0</v>
      </c>
      <c r="V1620" s="22">
        <f>IF(P1620="MP",I1620-O1620,0)</f>
        <v>0</v>
      </c>
      <c r="W1620" s="22">
        <f>IF(P1620="OM",H1620,0)</f>
        <v>0</v>
      </c>
      <c r="X1620" s="15" t="s">
        <v>1115</v>
      </c>
      <c r="AH1620" s="22">
        <f>SUM(Y1621:Y1621)</f>
        <v>0</v>
      </c>
      <c r="AI1620" s="22">
        <f>SUM(Z1621:Z1621)</f>
        <v>0</v>
      </c>
      <c r="AJ1620" s="22">
        <f>SUM(AA1621:AA1621)</f>
        <v>0</v>
      </c>
    </row>
    <row r="1621" spans="1:42" x14ac:dyDescent="0.2">
      <c r="A1621" s="23" t="s">
        <v>816</v>
      </c>
      <c r="B1621" s="23" t="s">
        <v>1115</v>
      </c>
      <c r="C1621" s="23" t="s">
        <v>1135</v>
      </c>
      <c r="D1621" s="23" t="s">
        <v>1242</v>
      </c>
      <c r="E1621" s="23" t="s">
        <v>1603</v>
      </c>
      <c r="F1621" s="24">
        <v>1</v>
      </c>
      <c r="G1621" s="24">
        <v>0</v>
      </c>
      <c r="H1621" s="24">
        <f>ROUND(F1621*AD1621,2)</f>
        <v>0</v>
      </c>
      <c r="I1621" s="24">
        <f>J1621-H1621</f>
        <v>0</v>
      </c>
      <c r="J1621" s="24">
        <f>ROUND(F1621*G1621,2)</f>
        <v>0</v>
      </c>
      <c r="K1621" s="24">
        <v>1.4599999999999999E-3</v>
      </c>
      <c r="L1621" s="24">
        <f>F1621*K1621</f>
        <v>1.4599999999999999E-3</v>
      </c>
      <c r="M1621" s="25" t="s">
        <v>7</v>
      </c>
      <c r="N1621" s="24">
        <f>IF(M1621="5",I1621,0)</f>
        <v>0</v>
      </c>
      <c r="Y1621" s="24">
        <f>IF(AC1621=0,J1621,0)</f>
        <v>0</v>
      </c>
      <c r="Z1621" s="24">
        <f>IF(AC1621=15,J1621,0)</f>
        <v>0</v>
      </c>
      <c r="AA1621" s="24">
        <f>IF(AC1621=21,J1621,0)</f>
        <v>0</v>
      </c>
      <c r="AC1621" s="26">
        <v>21</v>
      </c>
      <c r="AD1621" s="26">
        <f>G1621*0</f>
        <v>0</v>
      </c>
      <c r="AE1621" s="26">
        <f>G1621*(1-0)</f>
        <v>0</v>
      </c>
      <c r="AL1621" s="26">
        <f>F1621*AD1621</f>
        <v>0</v>
      </c>
      <c r="AM1621" s="26">
        <f>F1621*AE1621</f>
        <v>0</v>
      </c>
      <c r="AN1621" s="27" t="s">
        <v>1642</v>
      </c>
      <c r="AO1621" s="27" t="s">
        <v>1656</v>
      </c>
      <c r="AP1621" s="15" t="s">
        <v>1671</v>
      </c>
    </row>
    <row r="1622" spans="1:42" x14ac:dyDescent="0.2">
      <c r="D1622" s="28" t="s">
        <v>1243</v>
      </c>
      <c r="F1622" s="29">
        <v>1</v>
      </c>
    </row>
    <row r="1623" spans="1:42" x14ac:dyDescent="0.2">
      <c r="A1623" s="20"/>
      <c r="B1623" s="21" t="s">
        <v>1115</v>
      </c>
      <c r="C1623" s="21" t="s">
        <v>709</v>
      </c>
      <c r="D1623" s="42" t="s">
        <v>1244</v>
      </c>
      <c r="E1623" s="43"/>
      <c r="F1623" s="43"/>
      <c r="G1623" s="43"/>
      <c r="H1623" s="22">
        <f>SUM(H1624:H1654)</f>
        <v>0</v>
      </c>
      <c r="I1623" s="22">
        <f>SUM(I1624:I1654)</f>
        <v>0</v>
      </c>
      <c r="J1623" s="22">
        <f>H1623+I1623</f>
        <v>0</v>
      </c>
      <c r="K1623" s="15"/>
      <c r="L1623" s="22">
        <f>SUM(L1624:L1654)</f>
        <v>7.6480000000000034E-2</v>
      </c>
      <c r="O1623" s="22">
        <f>IF(P1623="PR",J1623,SUM(N1624:N1654))</f>
        <v>0</v>
      </c>
      <c r="P1623" s="15" t="s">
        <v>1627</v>
      </c>
      <c r="Q1623" s="22">
        <f>IF(P1623="HS",H1623,0)</f>
        <v>0</v>
      </c>
      <c r="R1623" s="22">
        <f>IF(P1623="HS",I1623-O1623,0)</f>
        <v>0</v>
      </c>
      <c r="S1623" s="22">
        <f>IF(P1623="PS",H1623,0)</f>
        <v>0</v>
      </c>
      <c r="T1623" s="22">
        <f>IF(P1623="PS",I1623-O1623,0)</f>
        <v>0</v>
      </c>
      <c r="U1623" s="22">
        <f>IF(P1623="MP",H1623,0)</f>
        <v>0</v>
      </c>
      <c r="V1623" s="22">
        <f>IF(P1623="MP",I1623-O1623,0)</f>
        <v>0</v>
      </c>
      <c r="W1623" s="22">
        <f>IF(P1623="OM",H1623,0)</f>
        <v>0</v>
      </c>
      <c r="X1623" s="15" t="s">
        <v>1115</v>
      </c>
      <c r="AH1623" s="22">
        <f>SUM(Y1624:Y1654)</f>
        <v>0</v>
      </c>
      <c r="AI1623" s="22">
        <f>SUM(Z1624:Z1654)</f>
        <v>0</v>
      </c>
      <c r="AJ1623" s="22">
        <f>SUM(AA1624:AA1654)</f>
        <v>0</v>
      </c>
    </row>
    <row r="1624" spans="1:42" x14ac:dyDescent="0.2">
      <c r="A1624" s="23" t="s">
        <v>817</v>
      </c>
      <c r="B1624" s="23" t="s">
        <v>1115</v>
      </c>
      <c r="C1624" s="23" t="s">
        <v>1136</v>
      </c>
      <c r="D1624" s="23" t="s">
        <v>1677</v>
      </c>
      <c r="E1624" s="23" t="s">
        <v>1604</v>
      </c>
      <c r="F1624" s="24">
        <v>2</v>
      </c>
      <c r="G1624" s="24">
        <v>0</v>
      </c>
      <c r="H1624" s="24">
        <f>ROUND(F1624*AD1624,2)</f>
        <v>0</v>
      </c>
      <c r="I1624" s="24">
        <f>J1624-H1624</f>
        <v>0</v>
      </c>
      <c r="J1624" s="24">
        <f>ROUND(F1624*G1624,2)</f>
        <v>0</v>
      </c>
      <c r="K1624" s="24">
        <v>1.41E-3</v>
      </c>
      <c r="L1624" s="24">
        <f>F1624*K1624</f>
        <v>2.82E-3</v>
      </c>
      <c r="M1624" s="25" t="s">
        <v>7</v>
      </c>
      <c r="N1624" s="24">
        <f>IF(M1624="5",I1624,0)</f>
        <v>0</v>
      </c>
      <c r="Y1624" s="24">
        <f>IF(AC1624=0,J1624,0)</f>
        <v>0</v>
      </c>
      <c r="Z1624" s="24">
        <f>IF(AC1624=15,J1624,0)</f>
        <v>0</v>
      </c>
      <c r="AA1624" s="24">
        <f>IF(AC1624=21,J1624,0)</f>
        <v>0</v>
      </c>
      <c r="AC1624" s="26">
        <v>21</v>
      </c>
      <c r="AD1624" s="26">
        <f>G1624*0.538136882129278</f>
        <v>0</v>
      </c>
      <c r="AE1624" s="26">
        <f>G1624*(1-0.538136882129278)</f>
        <v>0</v>
      </c>
      <c r="AL1624" s="26">
        <f>F1624*AD1624</f>
        <v>0</v>
      </c>
      <c r="AM1624" s="26">
        <f>F1624*AE1624</f>
        <v>0</v>
      </c>
      <c r="AN1624" s="27" t="s">
        <v>1643</v>
      </c>
      <c r="AO1624" s="27" t="s">
        <v>1656</v>
      </c>
      <c r="AP1624" s="15" t="s">
        <v>1671</v>
      </c>
    </row>
    <row r="1625" spans="1:42" x14ac:dyDescent="0.2">
      <c r="D1625" s="28" t="s">
        <v>1246</v>
      </c>
      <c r="F1625" s="29">
        <v>2</v>
      </c>
    </row>
    <row r="1626" spans="1:42" x14ac:dyDescent="0.2">
      <c r="A1626" s="30" t="s">
        <v>818</v>
      </c>
      <c r="B1626" s="30" t="s">
        <v>1115</v>
      </c>
      <c r="C1626" s="30" t="s">
        <v>1138</v>
      </c>
      <c r="D1626" s="39" t="s">
        <v>1709</v>
      </c>
      <c r="E1626" s="30" t="s">
        <v>1604</v>
      </c>
      <c r="F1626" s="31">
        <v>2</v>
      </c>
      <c r="G1626" s="31">
        <v>0</v>
      </c>
      <c r="H1626" s="31">
        <f>ROUND(F1626*AD1626,2)</f>
        <v>0</v>
      </c>
      <c r="I1626" s="31">
        <f>J1626-H1626</f>
        <v>0</v>
      </c>
      <c r="J1626" s="31">
        <f>ROUND(F1626*G1626,2)</f>
        <v>0</v>
      </c>
      <c r="K1626" s="31">
        <v>1.4E-2</v>
      </c>
      <c r="L1626" s="31">
        <f>F1626*K1626</f>
        <v>2.8000000000000001E-2</v>
      </c>
      <c r="M1626" s="32" t="s">
        <v>1623</v>
      </c>
      <c r="N1626" s="31">
        <f>IF(M1626="5",I1626,0)</f>
        <v>0</v>
      </c>
      <c r="Y1626" s="31">
        <f>IF(AC1626=0,J1626,0)</f>
        <v>0</v>
      </c>
      <c r="Z1626" s="31">
        <f>IF(AC1626=15,J1626,0)</f>
        <v>0</v>
      </c>
      <c r="AA1626" s="31">
        <f>IF(AC1626=21,J1626,0)</f>
        <v>0</v>
      </c>
      <c r="AC1626" s="26">
        <v>21</v>
      </c>
      <c r="AD1626" s="26">
        <f>G1626*1</f>
        <v>0</v>
      </c>
      <c r="AE1626" s="26">
        <f>G1626*(1-1)</f>
        <v>0</v>
      </c>
      <c r="AL1626" s="26">
        <f>F1626*AD1626</f>
        <v>0</v>
      </c>
      <c r="AM1626" s="26">
        <f>F1626*AE1626</f>
        <v>0</v>
      </c>
      <c r="AN1626" s="27" t="s">
        <v>1643</v>
      </c>
      <c r="AO1626" s="27" t="s">
        <v>1656</v>
      </c>
      <c r="AP1626" s="15" t="s">
        <v>1671</v>
      </c>
    </row>
    <row r="1627" spans="1:42" x14ac:dyDescent="0.2">
      <c r="D1627" s="28" t="s">
        <v>1243</v>
      </c>
      <c r="F1627" s="29">
        <v>1</v>
      </c>
    </row>
    <row r="1628" spans="1:42" x14ac:dyDescent="0.2">
      <c r="A1628" s="23" t="s">
        <v>819</v>
      </c>
      <c r="B1628" s="23" t="s">
        <v>1115</v>
      </c>
      <c r="C1628" s="23" t="s">
        <v>1139</v>
      </c>
      <c r="D1628" s="23" t="s">
        <v>1247</v>
      </c>
      <c r="E1628" s="23" t="s">
        <v>1604</v>
      </c>
      <c r="F1628" s="24">
        <v>2</v>
      </c>
      <c r="G1628" s="24">
        <v>0</v>
      </c>
      <c r="H1628" s="24">
        <f>ROUND(F1628*AD1628,2)</f>
        <v>0</v>
      </c>
      <c r="I1628" s="24">
        <f>J1628-H1628</f>
        <v>0</v>
      </c>
      <c r="J1628" s="24">
        <f>ROUND(F1628*G1628,2)</f>
        <v>0</v>
      </c>
      <c r="K1628" s="24">
        <v>1.1999999999999999E-3</v>
      </c>
      <c r="L1628" s="24">
        <f>F1628*K1628</f>
        <v>2.3999999999999998E-3</v>
      </c>
      <c r="M1628" s="25" t="s">
        <v>7</v>
      </c>
      <c r="N1628" s="24">
        <f>IF(M1628="5",I1628,0)</f>
        <v>0</v>
      </c>
      <c r="Y1628" s="24">
        <f>IF(AC1628=0,J1628,0)</f>
        <v>0</v>
      </c>
      <c r="Z1628" s="24">
        <f>IF(AC1628=15,J1628,0)</f>
        <v>0</v>
      </c>
      <c r="AA1628" s="24">
        <f>IF(AC1628=21,J1628,0)</f>
        <v>0</v>
      </c>
      <c r="AC1628" s="26">
        <v>21</v>
      </c>
      <c r="AD1628" s="26">
        <f>G1628*0.50771855010661</f>
        <v>0</v>
      </c>
      <c r="AE1628" s="26">
        <f>G1628*(1-0.50771855010661)</f>
        <v>0</v>
      </c>
      <c r="AL1628" s="26">
        <f>F1628*AD1628</f>
        <v>0</v>
      </c>
      <c r="AM1628" s="26">
        <f>F1628*AE1628</f>
        <v>0</v>
      </c>
      <c r="AN1628" s="27" t="s">
        <v>1643</v>
      </c>
      <c r="AO1628" s="27" t="s">
        <v>1656</v>
      </c>
      <c r="AP1628" s="15" t="s">
        <v>1671</v>
      </c>
    </row>
    <row r="1629" spans="1:42" x14ac:dyDescent="0.2">
      <c r="D1629" s="28" t="s">
        <v>1246</v>
      </c>
      <c r="F1629" s="29">
        <v>2</v>
      </c>
    </row>
    <row r="1630" spans="1:42" x14ac:dyDescent="0.2">
      <c r="A1630" s="30" t="s">
        <v>820</v>
      </c>
      <c r="B1630" s="30" t="s">
        <v>1115</v>
      </c>
      <c r="C1630" s="30" t="s">
        <v>1140</v>
      </c>
      <c r="D1630" s="39" t="s">
        <v>1693</v>
      </c>
      <c r="E1630" s="30" t="s">
        <v>1604</v>
      </c>
      <c r="F1630" s="31">
        <v>2</v>
      </c>
      <c r="G1630" s="31">
        <v>0</v>
      </c>
      <c r="H1630" s="31">
        <f>ROUND(F1630*AD1630,2)</f>
        <v>0</v>
      </c>
      <c r="I1630" s="31">
        <f>J1630-H1630</f>
        <v>0</v>
      </c>
      <c r="J1630" s="31">
        <f>ROUND(F1630*G1630,2)</f>
        <v>0</v>
      </c>
      <c r="K1630" s="31">
        <v>1.0499999999999999E-3</v>
      </c>
      <c r="L1630" s="31">
        <f>F1630*K1630</f>
        <v>2.0999999999999999E-3</v>
      </c>
      <c r="M1630" s="32" t="s">
        <v>1623</v>
      </c>
      <c r="N1630" s="31">
        <f>IF(M1630="5",I1630,0)</f>
        <v>0</v>
      </c>
      <c r="Y1630" s="31">
        <f>IF(AC1630=0,J1630,0)</f>
        <v>0</v>
      </c>
      <c r="Z1630" s="31">
        <f>IF(AC1630=15,J1630,0)</f>
        <v>0</v>
      </c>
      <c r="AA1630" s="31">
        <f>IF(AC1630=21,J1630,0)</f>
        <v>0</v>
      </c>
      <c r="AC1630" s="26">
        <v>21</v>
      </c>
      <c r="AD1630" s="26">
        <f>G1630*1</f>
        <v>0</v>
      </c>
      <c r="AE1630" s="26">
        <f>G1630*(1-1)</f>
        <v>0</v>
      </c>
      <c r="AL1630" s="26">
        <f>F1630*AD1630</f>
        <v>0</v>
      </c>
      <c r="AM1630" s="26">
        <f>F1630*AE1630</f>
        <v>0</v>
      </c>
      <c r="AN1630" s="27" t="s">
        <v>1643</v>
      </c>
      <c r="AO1630" s="27" t="s">
        <v>1656</v>
      </c>
      <c r="AP1630" s="15" t="s">
        <v>1671</v>
      </c>
    </row>
    <row r="1631" spans="1:42" x14ac:dyDescent="0.2">
      <c r="D1631" s="28" t="s">
        <v>1246</v>
      </c>
      <c r="F1631" s="29">
        <v>2</v>
      </c>
    </row>
    <row r="1632" spans="1:42" x14ac:dyDescent="0.2">
      <c r="A1632" s="30" t="s">
        <v>821</v>
      </c>
      <c r="B1632" s="30" t="s">
        <v>1115</v>
      </c>
      <c r="C1632" s="30" t="s">
        <v>1141</v>
      </c>
      <c r="D1632" s="30" t="s">
        <v>1248</v>
      </c>
      <c r="E1632" s="30" t="s">
        <v>1604</v>
      </c>
      <c r="F1632" s="31">
        <v>2</v>
      </c>
      <c r="G1632" s="31">
        <v>0</v>
      </c>
      <c r="H1632" s="31">
        <f>ROUND(F1632*AD1632,2)</f>
        <v>0</v>
      </c>
      <c r="I1632" s="31">
        <f>J1632-H1632</f>
        <v>0</v>
      </c>
      <c r="J1632" s="31">
        <f>ROUND(F1632*G1632,2)</f>
        <v>0</v>
      </c>
      <c r="K1632" s="31">
        <v>7.3999999999999999E-4</v>
      </c>
      <c r="L1632" s="31">
        <f>F1632*K1632</f>
        <v>1.48E-3</v>
      </c>
      <c r="M1632" s="32" t="s">
        <v>1623</v>
      </c>
      <c r="N1632" s="31">
        <f>IF(M1632="5",I1632,0)</f>
        <v>0</v>
      </c>
      <c r="Y1632" s="31">
        <f>IF(AC1632=0,J1632,0)</f>
        <v>0</v>
      </c>
      <c r="Z1632" s="31">
        <f>IF(AC1632=15,J1632,0)</f>
        <v>0</v>
      </c>
      <c r="AA1632" s="31">
        <f>IF(AC1632=21,J1632,0)</f>
        <v>0</v>
      </c>
      <c r="AC1632" s="26">
        <v>21</v>
      </c>
      <c r="AD1632" s="26">
        <f>G1632*1</f>
        <v>0</v>
      </c>
      <c r="AE1632" s="26">
        <f>G1632*(1-1)</f>
        <v>0</v>
      </c>
      <c r="AL1632" s="26">
        <f>F1632*AD1632</f>
        <v>0</v>
      </c>
      <c r="AM1632" s="26">
        <f>F1632*AE1632</f>
        <v>0</v>
      </c>
      <c r="AN1632" s="27" t="s">
        <v>1643</v>
      </c>
      <c r="AO1632" s="27" t="s">
        <v>1656</v>
      </c>
      <c r="AP1632" s="15" t="s">
        <v>1671</v>
      </c>
    </row>
    <row r="1633" spans="1:42" x14ac:dyDescent="0.2">
      <c r="D1633" s="28" t="s">
        <v>1246</v>
      </c>
      <c r="F1633" s="29">
        <v>2</v>
      </c>
    </row>
    <row r="1634" spans="1:42" x14ac:dyDescent="0.2">
      <c r="A1634" s="23" t="s">
        <v>822</v>
      </c>
      <c r="B1634" s="23" t="s">
        <v>1115</v>
      </c>
      <c r="C1634" s="23" t="s">
        <v>1142</v>
      </c>
      <c r="D1634" s="23" t="s">
        <v>1249</v>
      </c>
      <c r="E1634" s="23" t="s">
        <v>1605</v>
      </c>
      <c r="F1634" s="24">
        <v>1</v>
      </c>
      <c r="G1634" s="24">
        <v>0</v>
      </c>
      <c r="H1634" s="24">
        <f>ROUND(F1634*AD1634,2)</f>
        <v>0</v>
      </c>
      <c r="I1634" s="24">
        <f>J1634-H1634</f>
        <v>0</v>
      </c>
      <c r="J1634" s="24">
        <f>ROUND(F1634*G1634,2)</f>
        <v>0</v>
      </c>
      <c r="K1634" s="24">
        <v>4.0000000000000001E-3</v>
      </c>
      <c r="L1634" s="24">
        <f>F1634*K1634</f>
        <v>4.0000000000000001E-3</v>
      </c>
      <c r="M1634" s="25" t="s">
        <v>7</v>
      </c>
      <c r="N1634" s="24">
        <f>IF(M1634="5",I1634,0)</f>
        <v>0</v>
      </c>
      <c r="Y1634" s="24">
        <f>IF(AC1634=0,J1634,0)</f>
        <v>0</v>
      </c>
      <c r="Z1634" s="24">
        <f>IF(AC1634=15,J1634,0)</f>
        <v>0</v>
      </c>
      <c r="AA1634" s="24">
        <f>IF(AC1634=21,J1634,0)</f>
        <v>0</v>
      </c>
      <c r="AC1634" s="26">
        <v>21</v>
      </c>
      <c r="AD1634" s="26">
        <f>G1634*0.62904717853839</f>
        <v>0</v>
      </c>
      <c r="AE1634" s="26">
        <f>G1634*(1-0.62904717853839)</f>
        <v>0</v>
      </c>
      <c r="AL1634" s="26">
        <f>F1634*AD1634</f>
        <v>0</v>
      </c>
      <c r="AM1634" s="26">
        <f>F1634*AE1634</f>
        <v>0</v>
      </c>
      <c r="AN1634" s="27" t="s">
        <v>1643</v>
      </c>
      <c r="AO1634" s="27" t="s">
        <v>1656</v>
      </c>
      <c r="AP1634" s="15" t="s">
        <v>1671</v>
      </c>
    </row>
    <row r="1635" spans="1:42" x14ac:dyDescent="0.2">
      <c r="D1635" s="28" t="s">
        <v>1243</v>
      </c>
      <c r="F1635" s="29">
        <v>1</v>
      </c>
    </row>
    <row r="1636" spans="1:42" x14ac:dyDescent="0.2">
      <c r="A1636" s="30" t="s">
        <v>823</v>
      </c>
      <c r="B1636" s="30" t="s">
        <v>1115</v>
      </c>
      <c r="C1636" s="30" t="s">
        <v>1143</v>
      </c>
      <c r="D1636" s="30" t="s">
        <v>1678</v>
      </c>
      <c r="E1636" s="30" t="s">
        <v>1604</v>
      </c>
      <c r="F1636" s="31">
        <v>1</v>
      </c>
      <c r="G1636" s="31">
        <v>0</v>
      </c>
      <c r="H1636" s="31">
        <f>ROUND(F1636*AD1636,2)</f>
        <v>0</v>
      </c>
      <c r="I1636" s="31">
        <f>J1636-H1636</f>
        <v>0</v>
      </c>
      <c r="J1636" s="31">
        <f>ROUND(F1636*G1636,2)</f>
        <v>0</v>
      </c>
      <c r="K1636" s="31">
        <v>1E-3</v>
      </c>
      <c r="L1636" s="31">
        <f>F1636*K1636</f>
        <v>1E-3</v>
      </c>
      <c r="M1636" s="32" t="s">
        <v>1623</v>
      </c>
      <c r="N1636" s="31">
        <f>IF(M1636="5",I1636,0)</f>
        <v>0</v>
      </c>
      <c r="Y1636" s="31">
        <f>IF(AC1636=0,J1636,0)</f>
        <v>0</v>
      </c>
      <c r="Z1636" s="31">
        <f>IF(AC1636=15,J1636,0)</f>
        <v>0</v>
      </c>
      <c r="AA1636" s="31">
        <f>IF(AC1636=21,J1636,0)</f>
        <v>0</v>
      </c>
      <c r="AC1636" s="26">
        <v>21</v>
      </c>
      <c r="AD1636" s="26">
        <f>G1636*1</f>
        <v>0</v>
      </c>
      <c r="AE1636" s="26">
        <f>G1636*(1-1)</f>
        <v>0</v>
      </c>
      <c r="AL1636" s="26">
        <f>F1636*AD1636</f>
        <v>0</v>
      </c>
      <c r="AM1636" s="26">
        <f>F1636*AE1636</f>
        <v>0</v>
      </c>
      <c r="AN1636" s="27" t="s">
        <v>1643</v>
      </c>
      <c r="AO1636" s="27" t="s">
        <v>1656</v>
      </c>
      <c r="AP1636" s="15" t="s">
        <v>1671</v>
      </c>
    </row>
    <row r="1637" spans="1:42" x14ac:dyDescent="0.2">
      <c r="D1637" s="28" t="s">
        <v>1243</v>
      </c>
      <c r="F1637" s="29">
        <v>1</v>
      </c>
    </row>
    <row r="1638" spans="1:42" x14ac:dyDescent="0.2">
      <c r="A1638" s="30" t="s">
        <v>824</v>
      </c>
      <c r="B1638" s="30" t="s">
        <v>1115</v>
      </c>
      <c r="C1638" s="30" t="s">
        <v>1144</v>
      </c>
      <c r="D1638" s="39" t="s">
        <v>1694</v>
      </c>
      <c r="E1638" s="30" t="s">
        <v>1604</v>
      </c>
      <c r="F1638" s="31">
        <v>1</v>
      </c>
      <c r="G1638" s="31">
        <v>0</v>
      </c>
      <c r="H1638" s="31">
        <f>ROUND(F1638*AD1638,2)</f>
        <v>0</v>
      </c>
      <c r="I1638" s="31">
        <f>J1638-H1638</f>
        <v>0</v>
      </c>
      <c r="J1638" s="31">
        <f>ROUND(F1638*G1638,2)</f>
        <v>0</v>
      </c>
      <c r="K1638" s="31">
        <v>1.4500000000000001E-2</v>
      </c>
      <c r="L1638" s="31">
        <f>F1638*K1638</f>
        <v>1.4500000000000001E-2</v>
      </c>
      <c r="M1638" s="32" t="s">
        <v>1623</v>
      </c>
      <c r="N1638" s="31">
        <f>IF(M1638="5",I1638,0)</f>
        <v>0</v>
      </c>
      <c r="Y1638" s="31">
        <f>IF(AC1638=0,J1638,0)</f>
        <v>0</v>
      </c>
      <c r="Z1638" s="31">
        <f>IF(AC1638=15,J1638,0)</f>
        <v>0</v>
      </c>
      <c r="AA1638" s="31">
        <f>IF(AC1638=21,J1638,0)</f>
        <v>0</v>
      </c>
      <c r="AC1638" s="26">
        <v>21</v>
      </c>
      <c r="AD1638" s="26">
        <f>G1638*1</f>
        <v>0</v>
      </c>
      <c r="AE1638" s="26">
        <f>G1638*(1-1)</f>
        <v>0</v>
      </c>
      <c r="AL1638" s="26">
        <f>F1638*AD1638</f>
        <v>0</v>
      </c>
      <c r="AM1638" s="26">
        <f>F1638*AE1638</f>
        <v>0</v>
      </c>
      <c r="AN1638" s="27" t="s">
        <v>1643</v>
      </c>
      <c r="AO1638" s="27" t="s">
        <v>1656</v>
      </c>
      <c r="AP1638" s="15" t="s">
        <v>1671</v>
      </c>
    </row>
    <row r="1639" spans="1:42" x14ac:dyDescent="0.2">
      <c r="D1639" s="28" t="s">
        <v>1243</v>
      </c>
      <c r="F1639" s="29">
        <v>1</v>
      </c>
    </row>
    <row r="1640" spans="1:42" x14ac:dyDescent="0.2">
      <c r="A1640" s="23" t="s">
        <v>825</v>
      </c>
      <c r="B1640" s="23" t="s">
        <v>1115</v>
      </c>
      <c r="C1640" s="23" t="s">
        <v>1145</v>
      </c>
      <c r="D1640" s="23" t="s">
        <v>1250</v>
      </c>
      <c r="E1640" s="23" t="s">
        <v>1605</v>
      </c>
      <c r="F1640" s="24">
        <v>1</v>
      </c>
      <c r="G1640" s="24">
        <v>0</v>
      </c>
      <c r="H1640" s="24">
        <f>ROUND(F1640*AD1640,2)</f>
        <v>0</v>
      </c>
      <c r="I1640" s="24">
        <f>J1640-H1640</f>
        <v>0</v>
      </c>
      <c r="J1640" s="24">
        <f>ROUND(F1640*G1640,2)</f>
        <v>0</v>
      </c>
      <c r="K1640" s="24">
        <v>1.7000000000000001E-4</v>
      </c>
      <c r="L1640" s="24">
        <f>F1640*K1640</f>
        <v>1.7000000000000001E-4</v>
      </c>
      <c r="M1640" s="25" t="s">
        <v>7</v>
      </c>
      <c r="N1640" s="24">
        <f>IF(M1640="5",I1640,0)</f>
        <v>0</v>
      </c>
      <c r="Y1640" s="24">
        <f>IF(AC1640=0,J1640,0)</f>
        <v>0</v>
      </c>
      <c r="Z1640" s="24">
        <f>IF(AC1640=15,J1640,0)</f>
        <v>0</v>
      </c>
      <c r="AA1640" s="24">
        <f>IF(AC1640=21,J1640,0)</f>
        <v>0</v>
      </c>
      <c r="AC1640" s="26">
        <v>21</v>
      </c>
      <c r="AD1640" s="26">
        <f>G1640*0.503959731543624</f>
        <v>0</v>
      </c>
      <c r="AE1640" s="26">
        <f>G1640*(1-0.503959731543624)</f>
        <v>0</v>
      </c>
      <c r="AL1640" s="26">
        <f>F1640*AD1640</f>
        <v>0</v>
      </c>
      <c r="AM1640" s="26">
        <f>F1640*AE1640</f>
        <v>0</v>
      </c>
      <c r="AN1640" s="27" t="s">
        <v>1643</v>
      </c>
      <c r="AO1640" s="27" t="s">
        <v>1656</v>
      </c>
      <c r="AP1640" s="15" t="s">
        <v>1671</v>
      </c>
    </row>
    <row r="1641" spans="1:42" x14ac:dyDescent="0.2">
      <c r="D1641" s="28" t="s">
        <v>1243</v>
      </c>
      <c r="F1641" s="29">
        <v>1</v>
      </c>
    </row>
    <row r="1642" spans="1:42" x14ac:dyDescent="0.2">
      <c r="A1642" s="23" t="s">
        <v>826</v>
      </c>
      <c r="B1642" s="23" t="s">
        <v>1115</v>
      </c>
      <c r="C1642" s="23" t="s">
        <v>1146</v>
      </c>
      <c r="D1642" s="40" t="s">
        <v>1695</v>
      </c>
      <c r="E1642" s="23" t="s">
        <v>1601</v>
      </c>
      <c r="F1642" s="24">
        <v>1.2</v>
      </c>
      <c r="G1642" s="24">
        <v>0</v>
      </c>
      <c r="H1642" s="24">
        <f>ROUND(F1642*AD1642,2)</f>
        <v>0</v>
      </c>
      <c r="I1642" s="24">
        <f>J1642-H1642</f>
        <v>0</v>
      </c>
      <c r="J1642" s="24">
        <f>ROUND(F1642*G1642,2)</f>
        <v>0</v>
      </c>
      <c r="K1642" s="24">
        <v>8.9999999999999993E-3</v>
      </c>
      <c r="L1642" s="24">
        <f>F1642*K1642</f>
        <v>1.0799999999999999E-2</v>
      </c>
      <c r="M1642" s="25" t="s">
        <v>7</v>
      </c>
      <c r="N1642" s="24">
        <f>IF(M1642="5",I1642,0)</f>
        <v>0</v>
      </c>
      <c r="Y1642" s="24">
        <f>IF(AC1642=0,J1642,0)</f>
        <v>0</v>
      </c>
      <c r="Z1642" s="24">
        <f>IF(AC1642=15,J1642,0)</f>
        <v>0</v>
      </c>
      <c r="AA1642" s="24">
        <f>IF(AC1642=21,J1642,0)</f>
        <v>0</v>
      </c>
      <c r="AC1642" s="26">
        <v>21</v>
      </c>
      <c r="AD1642" s="26">
        <f>G1642*1</f>
        <v>0</v>
      </c>
      <c r="AE1642" s="26">
        <f>G1642*(1-1)</f>
        <v>0</v>
      </c>
      <c r="AL1642" s="26">
        <f>F1642*AD1642</f>
        <v>0</v>
      </c>
      <c r="AM1642" s="26">
        <f>F1642*AE1642</f>
        <v>0</v>
      </c>
      <c r="AN1642" s="27" t="s">
        <v>1643</v>
      </c>
      <c r="AO1642" s="27" t="s">
        <v>1656</v>
      </c>
      <c r="AP1642" s="15" t="s">
        <v>1671</v>
      </c>
    </row>
    <row r="1643" spans="1:42" x14ac:dyDescent="0.2">
      <c r="D1643" s="28" t="s">
        <v>1251</v>
      </c>
      <c r="F1643" s="29">
        <v>1.2</v>
      </c>
    </row>
    <row r="1644" spans="1:42" x14ac:dyDescent="0.2">
      <c r="A1644" s="23" t="s">
        <v>827</v>
      </c>
      <c r="B1644" s="23" t="s">
        <v>1115</v>
      </c>
      <c r="C1644" s="23" t="s">
        <v>1147</v>
      </c>
      <c r="D1644" s="23" t="s">
        <v>1679</v>
      </c>
      <c r="E1644" s="23" t="s">
        <v>1604</v>
      </c>
      <c r="F1644" s="24">
        <v>1</v>
      </c>
      <c r="G1644" s="24">
        <v>0</v>
      </c>
      <c r="H1644" s="24">
        <f>ROUND(F1644*AD1644,2)</f>
        <v>0</v>
      </c>
      <c r="I1644" s="24">
        <f>J1644-H1644</f>
        <v>0</v>
      </c>
      <c r="J1644" s="24">
        <f>ROUND(F1644*G1644,2)</f>
        <v>0</v>
      </c>
      <c r="K1644" s="24">
        <v>7.0000000000000001E-3</v>
      </c>
      <c r="L1644" s="24">
        <f>F1644*K1644</f>
        <v>7.0000000000000001E-3</v>
      </c>
      <c r="M1644" s="25" t="s">
        <v>7</v>
      </c>
      <c r="N1644" s="24">
        <f>IF(M1644="5",I1644,0)</f>
        <v>0</v>
      </c>
      <c r="Y1644" s="24">
        <f>IF(AC1644=0,J1644,0)</f>
        <v>0</v>
      </c>
      <c r="Z1644" s="24">
        <f>IF(AC1644=15,J1644,0)</f>
        <v>0</v>
      </c>
      <c r="AA1644" s="24">
        <f>IF(AC1644=21,J1644,0)</f>
        <v>0</v>
      </c>
      <c r="AC1644" s="26">
        <v>21</v>
      </c>
      <c r="AD1644" s="26">
        <f>G1644*1</f>
        <v>0</v>
      </c>
      <c r="AE1644" s="26">
        <f>G1644*(1-1)</f>
        <v>0</v>
      </c>
      <c r="AL1644" s="26">
        <f>F1644*AD1644</f>
        <v>0</v>
      </c>
      <c r="AM1644" s="26">
        <f>F1644*AE1644</f>
        <v>0</v>
      </c>
      <c r="AN1644" s="27" t="s">
        <v>1643</v>
      </c>
      <c r="AO1644" s="27" t="s">
        <v>1656</v>
      </c>
      <c r="AP1644" s="15" t="s">
        <v>1671</v>
      </c>
    </row>
    <row r="1645" spans="1:42" x14ac:dyDescent="0.2">
      <c r="D1645" s="28" t="s">
        <v>1243</v>
      </c>
      <c r="F1645" s="29">
        <v>1</v>
      </c>
    </row>
    <row r="1646" spans="1:42" x14ac:dyDescent="0.2">
      <c r="A1646" s="23" t="s">
        <v>828</v>
      </c>
      <c r="B1646" s="23" t="s">
        <v>1115</v>
      </c>
      <c r="C1646" s="23" t="s">
        <v>1148</v>
      </c>
      <c r="D1646" s="40" t="s">
        <v>1696</v>
      </c>
      <c r="E1646" s="23" t="s">
        <v>1604</v>
      </c>
      <c r="F1646" s="24">
        <v>1</v>
      </c>
      <c r="G1646" s="24">
        <v>0</v>
      </c>
      <c r="H1646" s="24">
        <f>ROUND(F1646*AD1646,2)</f>
        <v>0</v>
      </c>
      <c r="I1646" s="24">
        <f>J1646-H1646</f>
        <v>0</v>
      </c>
      <c r="J1646" s="24">
        <f>ROUND(F1646*G1646,2)</f>
        <v>0</v>
      </c>
      <c r="K1646" s="24">
        <v>2.7999999999999998E-4</v>
      </c>
      <c r="L1646" s="24">
        <f>F1646*K1646</f>
        <v>2.7999999999999998E-4</v>
      </c>
      <c r="M1646" s="25" t="s">
        <v>7</v>
      </c>
      <c r="N1646" s="24">
        <f>IF(M1646="5",I1646,0)</f>
        <v>0</v>
      </c>
      <c r="Y1646" s="24">
        <f>IF(AC1646=0,J1646,0)</f>
        <v>0</v>
      </c>
      <c r="Z1646" s="24">
        <f>IF(AC1646=15,J1646,0)</f>
        <v>0</v>
      </c>
      <c r="AA1646" s="24">
        <f>IF(AC1646=21,J1646,0)</f>
        <v>0</v>
      </c>
      <c r="AC1646" s="26">
        <v>21</v>
      </c>
      <c r="AD1646" s="26">
        <f>G1646*1</f>
        <v>0</v>
      </c>
      <c r="AE1646" s="26">
        <f>G1646*(1-1)</f>
        <v>0</v>
      </c>
      <c r="AL1646" s="26">
        <f>F1646*AD1646</f>
        <v>0</v>
      </c>
      <c r="AM1646" s="26">
        <f>F1646*AE1646</f>
        <v>0</v>
      </c>
      <c r="AN1646" s="27" t="s">
        <v>1643</v>
      </c>
      <c r="AO1646" s="27" t="s">
        <v>1656</v>
      </c>
      <c r="AP1646" s="15" t="s">
        <v>1671</v>
      </c>
    </row>
    <row r="1647" spans="1:42" x14ac:dyDescent="0.2">
      <c r="D1647" s="28" t="s">
        <v>1243</v>
      </c>
      <c r="F1647" s="29">
        <v>1</v>
      </c>
    </row>
    <row r="1648" spans="1:42" x14ac:dyDescent="0.2">
      <c r="A1648" s="23" t="s">
        <v>829</v>
      </c>
      <c r="B1648" s="23" t="s">
        <v>1115</v>
      </c>
      <c r="C1648" s="23" t="s">
        <v>1149</v>
      </c>
      <c r="D1648" s="40" t="s">
        <v>1697</v>
      </c>
      <c r="E1648" s="23" t="s">
        <v>1604</v>
      </c>
      <c r="F1648" s="24">
        <v>1</v>
      </c>
      <c r="G1648" s="24">
        <v>0</v>
      </c>
      <c r="H1648" s="24">
        <f>ROUND(F1648*AD1648,2)</f>
        <v>0</v>
      </c>
      <c r="I1648" s="24">
        <f>J1648-H1648</f>
        <v>0</v>
      </c>
      <c r="J1648" s="24">
        <f>ROUND(F1648*G1648,2)</f>
        <v>0</v>
      </c>
      <c r="K1648" s="24">
        <v>1.1000000000000001E-3</v>
      </c>
      <c r="L1648" s="24">
        <f>F1648*K1648</f>
        <v>1.1000000000000001E-3</v>
      </c>
      <c r="M1648" s="25" t="s">
        <v>7</v>
      </c>
      <c r="N1648" s="24">
        <f>IF(M1648="5",I1648,0)</f>
        <v>0</v>
      </c>
      <c r="Y1648" s="24">
        <f>IF(AC1648=0,J1648,0)</f>
        <v>0</v>
      </c>
      <c r="Z1648" s="24">
        <f>IF(AC1648=15,J1648,0)</f>
        <v>0</v>
      </c>
      <c r="AA1648" s="24">
        <f>IF(AC1648=21,J1648,0)</f>
        <v>0</v>
      </c>
      <c r="AC1648" s="26">
        <v>21</v>
      </c>
      <c r="AD1648" s="26">
        <f>G1648*1</f>
        <v>0</v>
      </c>
      <c r="AE1648" s="26">
        <f>G1648*(1-1)</f>
        <v>0</v>
      </c>
      <c r="AL1648" s="26">
        <f>F1648*AD1648</f>
        <v>0</v>
      </c>
      <c r="AM1648" s="26">
        <f>F1648*AE1648</f>
        <v>0</v>
      </c>
      <c r="AN1648" s="27" t="s">
        <v>1643</v>
      </c>
      <c r="AO1648" s="27" t="s">
        <v>1656</v>
      </c>
      <c r="AP1648" s="15" t="s">
        <v>1671</v>
      </c>
    </row>
    <row r="1649" spans="1:42" x14ac:dyDescent="0.2">
      <c r="D1649" s="28" t="s">
        <v>1243</v>
      </c>
      <c r="F1649" s="29">
        <v>1</v>
      </c>
    </row>
    <row r="1650" spans="1:42" x14ac:dyDescent="0.2">
      <c r="A1650" s="23" t="s">
        <v>830</v>
      </c>
      <c r="B1650" s="23" t="s">
        <v>1115</v>
      </c>
      <c r="C1650" s="23" t="s">
        <v>1150</v>
      </c>
      <c r="D1650" s="23" t="s">
        <v>1252</v>
      </c>
      <c r="E1650" s="23" t="s">
        <v>1604</v>
      </c>
      <c r="F1650" s="24">
        <v>1</v>
      </c>
      <c r="G1650" s="24">
        <v>0</v>
      </c>
      <c r="H1650" s="24">
        <f>ROUND(F1650*AD1650,2)</f>
        <v>0</v>
      </c>
      <c r="I1650" s="24">
        <f>J1650-H1650</f>
        <v>0</v>
      </c>
      <c r="J1650" s="24">
        <f>ROUND(F1650*G1650,2)</f>
        <v>0</v>
      </c>
      <c r="K1650" s="24">
        <v>1.2999999999999999E-4</v>
      </c>
      <c r="L1650" s="24">
        <f>F1650*K1650</f>
        <v>1.2999999999999999E-4</v>
      </c>
      <c r="M1650" s="25" t="s">
        <v>7</v>
      </c>
      <c r="N1650" s="24">
        <f>IF(M1650="5",I1650,0)</f>
        <v>0</v>
      </c>
      <c r="Y1650" s="24">
        <f>IF(AC1650=0,J1650,0)</f>
        <v>0</v>
      </c>
      <c r="Z1650" s="24">
        <f>IF(AC1650=15,J1650,0)</f>
        <v>0</v>
      </c>
      <c r="AA1650" s="24">
        <f>IF(AC1650=21,J1650,0)</f>
        <v>0</v>
      </c>
      <c r="AC1650" s="26">
        <v>21</v>
      </c>
      <c r="AD1650" s="26">
        <f>G1650*0.234411764705882</f>
        <v>0</v>
      </c>
      <c r="AE1650" s="26">
        <f>G1650*(1-0.234411764705882)</f>
        <v>0</v>
      </c>
      <c r="AL1650" s="26">
        <f>F1650*AD1650</f>
        <v>0</v>
      </c>
      <c r="AM1650" s="26">
        <f>F1650*AE1650</f>
        <v>0</v>
      </c>
      <c r="AN1650" s="27" t="s">
        <v>1643</v>
      </c>
      <c r="AO1650" s="27" t="s">
        <v>1656</v>
      </c>
      <c r="AP1650" s="15" t="s">
        <v>1671</v>
      </c>
    </row>
    <row r="1651" spans="1:42" x14ac:dyDescent="0.2">
      <c r="D1651" s="28" t="s">
        <v>1243</v>
      </c>
      <c r="F1651" s="29">
        <v>1</v>
      </c>
    </row>
    <row r="1652" spans="1:42" x14ac:dyDescent="0.2">
      <c r="A1652" s="23" t="s">
        <v>831</v>
      </c>
      <c r="B1652" s="23" t="s">
        <v>1115</v>
      </c>
      <c r="C1652" s="23" t="s">
        <v>1151</v>
      </c>
      <c r="D1652" s="40" t="s">
        <v>1698</v>
      </c>
      <c r="E1652" s="23" t="s">
        <v>1604</v>
      </c>
      <c r="F1652" s="24">
        <v>1</v>
      </c>
      <c r="G1652" s="24">
        <v>0</v>
      </c>
      <c r="H1652" s="24">
        <f>ROUND(F1652*AD1652,2)</f>
        <v>0</v>
      </c>
      <c r="I1652" s="24">
        <f>J1652-H1652</f>
        <v>0</v>
      </c>
      <c r="J1652" s="24">
        <f>ROUND(F1652*G1652,2)</f>
        <v>0</v>
      </c>
      <c r="K1652" s="24">
        <v>6.9999999999999999E-4</v>
      </c>
      <c r="L1652" s="24">
        <f>F1652*K1652</f>
        <v>6.9999999999999999E-4</v>
      </c>
      <c r="M1652" s="25" t="s">
        <v>7</v>
      </c>
      <c r="N1652" s="24">
        <f>IF(M1652="5",I1652,0)</f>
        <v>0</v>
      </c>
      <c r="Y1652" s="24">
        <f>IF(AC1652=0,J1652,0)</f>
        <v>0</v>
      </c>
      <c r="Z1652" s="24">
        <f>IF(AC1652=15,J1652,0)</f>
        <v>0</v>
      </c>
      <c r="AA1652" s="24">
        <f>IF(AC1652=21,J1652,0)</f>
        <v>0</v>
      </c>
      <c r="AC1652" s="26">
        <v>21</v>
      </c>
      <c r="AD1652" s="26">
        <f>G1652*1</f>
        <v>0</v>
      </c>
      <c r="AE1652" s="26">
        <f>G1652*(1-1)</f>
        <v>0</v>
      </c>
      <c r="AL1652" s="26">
        <f>F1652*AD1652</f>
        <v>0</v>
      </c>
      <c r="AM1652" s="26">
        <f>F1652*AE1652</f>
        <v>0</v>
      </c>
      <c r="AN1652" s="27" t="s">
        <v>1643</v>
      </c>
      <c r="AO1652" s="27" t="s">
        <v>1656</v>
      </c>
      <c r="AP1652" s="15" t="s">
        <v>1671</v>
      </c>
    </row>
    <row r="1653" spans="1:42" x14ac:dyDescent="0.2">
      <c r="D1653" s="28" t="s">
        <v>1243</v>
      </c>
      <c r="F1653" s="29">
        <v>1</v>
      </c>
    </row>
    <row r="1654" spans="1:42" x14ac:dyDescent="0.2">
      <c r="A1654" s="23" t="s">
        <v>832</v>
      </c>
      <c r="B1654" s="23" t="s">
        <v>1115</v>
      </c>
      <c r="C1654" s="23" t="s">
        <v>1152</v>
      </c>
      <c r="D1654" s="23" t="s">
        <v>1253</v>
      </c>
      <c r="E1654" s="23" t="s">
        <v>1602</v>
      </c>
      <c r="F1654" s="24">
        <v>7.0000000000000007E-2</v>
      </c>
      <c r="G1654" s="24">
        <v>0</v>
      </c>
      <c r="H1654" s="24">
        <f>ROUND(F1654*AD1654,2)</f>
        <v>0</v>
      </c>
      <c r="I1654" s="24">
        <f>J1654-H1654</f>
        <v>0</v>
      </c>
      <c r="J1654" s="24">
        <f>ROUND(F1654*G1654,2)</f>
        <v>0</v>
      </c>
      <c r="K1654" s="24">
        <v>0</v>
      </c>
      <c r="L1654" s="24">
        <f>F1654*K1654</f>
        <v>0</v>
      </c>
      <c r="M1654" s="25" t="s">
        <v>10</v>
      </c>
      <c r="N1654" s="24">
        <f>IF(M1654="5",I1654,0)</f>
        <v>0</v>
      </c>
      <c r="Y1654" s="24">
        <f>IF(AC1654=0,J1654,0)</f>
        <v>0</v>
      </c>
      <c r="Z1654" s="24">
        <f>IF(AC1654=15,J1654,0)</f>
        <v>0</v>
      </c>
      <c r="AA1654" s="24">
        <f>IF(AC1654=21,J1654,0)</f>
        <v>0</v>
      </c>
      <c r="AC1654" s="26">
        <v>21</v>
      </c>
      <c r="AD1654" s="26">
        <f>G1654*0</f>
        <v>0</v>
      </c>
      <c r="AE1654" s="26">
        <f>G1654*(1-0)</f>
        <v>0</v>
      </c>
      <c r="AL1654" s="26">
        <f>F1654*AD1654</f>
        <v>0</v>
      </c>
      <c r="AM1654" s="26">
        <f>F1654*AE1654</f>
        <v>0</v>
      </c>
      <c r="AN1654" s="27" t="s">
        <v>1643</v>
      </c>
      <c r="AO1654" s="27" t="s">
        <v>1656</v>
      </c>
      <c r="AP1654" s="15" t="s">
        <v>1671</v>
      </c>
    </row>
    <row r="1655" spans="1:42" x14ac:dyDescent="0.2">
      <c r="D1655" s="28" t="s">
        <v>1254</v>
      </c>
      <c r="F1655" s="29">
        <v>7.0000000000000007E-2</v>
      </c>
    </row>
    <row r="1656" spans="1:42" x14ac:dyDescent="0.2">
      <c r="A1656" s="20"/>
      <c r="B1656" s="21" t="s">
        <v>1115</v>
      </c>
      <c r="C1656" s="21" t="s">
        <v>755</v>
      </c>
      <c r="D1656" s="42" t="s">
        <v>1255</v>
      </c>
      <c r="E1656" s="43"/>
      <c r="F1656" s="43"/>
      <c r="G1656" s="43"/>
      <c r="H1656" s="22">
        <f>SUM(H1657:H1664)</f>
        <v>0</v>
      </c>
      <c r="I1656" s="22">
        <f>SUM(I1657:I1664)</f>
        <v>0</v>
      </c>
      <c r="J1656" s="22">
        <f>H1656+I1656</f>
        <v>0</v>
      </c>
      <c r="K1656" s="15"/>
      <c r="L1656" s="22">
        <f>SUM(L1657:L1664)</f>
        <v>0.11414299999999999</v>
      </c>
      <c r="O1656" s="22">
        <f>IF(P1656="PR",J1656,SUM(N1657:N1664))</f>
        <v>0</v>
      </c>
      <c r="P1656" s="15" t="s">
        <v>1627</v>
      </c>
      <c r="Q1656" s="22">
        <f>IF(P1656="HS",H1656,0)</f>
        <v>0</v>
      </c>
      <c r="R1656" s="22">
        <f>IF(P1656="HS",I1656-O1656,0)</f>
        <v>0</v>
      </c>
      <c r="S1656" s="22">
        <f>IF(P1656="PS",H1656,0)</f>
        <v>0</v>
      </c>
      <c r="T1656" s="22">
        <f>IF(P1656="PS",I1656-O1656,0)</f>
        <v>0</v>
      </c>
      <c r="U1656" s="22">
        <f>IF(P1656="MP",H1656,0)</f>
        <v>0</v>
      </c>
      <c r="V1656" s="22">
        <f>IF(P1656="MP",I1656-O1656,0)</f>
        <v>0</v>
      </c>
      <c r="W1656" s="22">
        <f>IF(P1656="OM",H1656,0)</f>
        <v>0</v>
      </c>
      <c r="X1656" s="15" t="s">
        <v>1115</v>
      </c>
      <c r="AH1656" s="22">
        <f>SUM(Y1657:Y1664)</f>
        <v>0</v>
      </c>
      <c r="AI1656" s="22">
        <f>SUM(Z1657:Z1664)</f>
        <v>0</v>
      </c>
      <c r="AJ1656" s="22">
        <f>SUM(AA1657:AA1664)</f>
        <v>0</v>
      </c>
    </row>
    <row r="1657" spans="1:42" x14ac:dyDescent="0.2">
      <c r="A1657" s="23" t="s">
        <v>833</v>
      </c>
      <c r="B1657" s="23" t="s">
        <v>1115</v>
      </c>
      <c r="C1657" s="23" t="s">
        <v>1202</v>
      </c>
      <c r="D1657" s="40" t="s">
        <v>1699</v>
      </c>
      <c r="E1657" s="23" t="s">
        <v>1600</v>
      </c>
      <c r="F1657" s="24">
        <v>5.41</v>
      </c>
      <c r="G1657" s="24">
        <v>0</v>
      </c>
      <c r="H1657" s="24">
        <f>ROUND(F1657*AD1657,2)</f>
        <v>0</v>
      </c>
      <c r="I1657" s="24">
        <f>J1657-H1657</f>
        <v>0</v>
      </c>
      <c r="J1657" s="24">
        <f>ROUND(F1657*G1657,2)</f>
        <v>0</v>
      </c>
      <c r="K1657" s="24">
        <v>3.5000000000000001E-3</v>
      </c>
      <c r="L1657" s="24">
        <f>F1657*K1657</f>
        <v>1.8935E-2</v>
      </c>
      <c r="M1657" s="25" t="s">
        <v>7</v>
      </c>
      <c r="N1657" s="24">
        <f>IF(M1657="5",I1657,0)</f>
        <v>0</v>
      </c>
      <c r="Y1657" s="24">
        <f>IF(AC1657=0,J1657,0)</f>
        <v>0</v>
      </c>
      <c r="Z1657" s="24">
        <f>IF(AC1657=15,J1657,0)</f>
        <v>0</v>
      </c>
      <c r="AA1657" s="24">
        <f>IF(AC1657=21,J1657,0)</f>
        <v>0</v>
      </c>
      <c r="AC1657" s="26">
        <v>21</v>
      </c>
      <c r="AD1657" s="26">
        <f>G1657*0.372054263565891</f>
        <v>0</v>
      </c>
      <c r="AE1657" s="26">
        <f>G1657*(1-0.372054263565891)</f>
        <v>0</v>
      </c>
      <c r="AL1657" s="26">
        <f>F1657*AD1657</f>
        <v>0</v>
      </c>
      <c r="AM1657" s="26">
        <f>F1657*AE1657</f>
        <v>0</v>
      </c>
      <c r="AN1657" s="27" t="s">
        <v>1644</v>
      </c>
      <c r="AO1657" s="27" t="s">
        <v>1657</v>
      </c>
      <c r="AP1657" s="15" t="s">
        <v>1671</v>
      </c>
    </row>
    <row r="1658" spans="1:42" x14ac:dyDescent="0.2">
      <c r="D1658" s="28" t="s">
        <v>1572</v>
      </c>
      <c r="F1658" s="29">
        <v>1.33</v>
      </c>
    </row>
    <row r="1659" spans="1:42" x14ac:dyDescent="0.2">
      <c r="D1659" s="28" t="s">
        <v>1573</v>
      </c>
      <c r="F1659" s="29">
        <v>4.08</v>
      </c>
    </row>
    <row r="1660" spans="1:42" x14ac:dyDescent="0.2">
      <c r="A1660" s="23" t="s">
        <v>834</v>
      </c>
      <c r="B1660" s="23" t="s">
        <v>1115</v>
      </c>
      <c r="C1660" s="23" t="s">
        <v>1154</v>
      </c>
      <c r="D1660" s="23" t="s">
        <v>1256</v>
      </c>
      <c r="E1660" s="23" t="s">
        <v>1600</v>
      </c>
      <c r="F1660" s="24">
        <v>5.41</v>
      </c>
      <c r="G1660" s="24">
        <v>0</v>
      </c>
      <c r="H1660" s="24">
        <f>ROUND(F1660*AD1660,2)</f>
        <v>0</v>
      </c>
      <c r="I1660" s="24">
        <f>J1660-H1660</f>
        <v>0</v>
      </c>
      <c r="J1660" s="24">
        <f>ROUND(F1660*G1660,2)</f>
        <v>0</v>
      </c>
      <c r="K1660" s="24">
        <v>8.0000000000000004E-4</v>
      </c>
      <c r="L1660" s="24">
        <f>F1660*K1660</f>
        <v>4.3280000000000002E-3</v>
      </c>
      <c r="M1660" s="25" t="s">
        <v>7</v>
      </c>
      <c r="N1660" s="24">
        <f>IF(M1660="5",I1660,0)</f>
        <v>0</v>
      </c>
      <c r="Y1660" s="24">
        <f>IF(AC1660=0,J1660,0)</f>
        <v>0</v>
      </c>
      <c r="Z1660" s="24">
        <f>IF(AC1660=15,J1660,0)</f>
        <v>0</v>
      </c>
      <c r="AA1660" s="24">
        <f>IF(AC1660=21,J1660,0)</f>
        <v>0</v>
      </c>
      <c r="AC1660" s="26">
        <v>21</v>
      </c>
      <c r="AD1660" s="26">
        <f>G1660*1</f>
        <v>0</v>
      </c>
      <c r="AE1660" s="26">
        <f>G1660*(1-1)</f>
        <v>0</v>
      </c>
      <c r="AL1660" s="26">
        <f>F1660*AD1660</f>
        <v>0</v>
      </c>
      <c r="AM1660" s="26">
        <f>F1660*AE1660</f>
        <v>0</v>
      </c>
      <c r="AN1660" s="27" t="s">
        <v>1644</v>
      </c>
      <c r="AO1660" s="27" t="s">
        <v>1657</v>
      </c>
      <c r="AP1660" s="15" t="s">
        <v>1671</v>
      </c>
    </row>
    <row r="1661" spans="1:42" x14ac:dyDescent="0.2">
      <c r="D1661" s="28" t="s">
        <v>1230</v>
      </c>
      <c r="F1661" s="29">
        <v>5.41</v>
      </c>
    </row>
    <row r="1662" spans="1:42" x14ac:dyDescent="0.2">
      <c r="A1662" s="30" t="s">
        <v>835</v>
      </c>
      <c r="B1662" s="30" t="s">
        <v>1115</v>
      </c>
      <c r="C1662" s="30" t="s">
        <v>1155</v>
      </c>
      <c r="D1662" s="39" t="s">
        <v>1700</v>
      </c>
      <c r="E1662" s="30" t="s">
        <v>1600</v>
      </c>
      <c r="F1662" s="31">
        <v>5.68</v>
      </c>
      <c r="G1662" s="31">
        <v>0</v>
      </c>
      <c r="H1662" s="31">
        <f>ROUND(F1662*AD1662,2)</f>
        <v>0</v>
      </c>
      <c r="I1662" s="31">
        <f>J1662-H1662</f>
        <v>0</v>
      </c>
      <c r="J1662" s="31">
        <f>ROUND(F1662*G1662,2)</f>
        <v>0</v>
      </c>
      <c r="K1662" s="31">
        <v>1.6E-2</v>
      </c>
      <c r="L1662" s="31">
        <f>F1662*K1662</f>
        <v>9.0880000000000002E-2</v>
      </c>
      <c r="M1662" s="32" t="s">
        <v>1623</v>
      </c>
      <c r="N1662" s="31">
        <f>IF(M1662="5",I1662,0)</f>
        <v>0</v>
      </c>
      <c r="Y1662" s="31">
        <f>IF(AC1662=0,J1662,0)</f>
        <v>0</v>
      </c>
      <c r="Z1662" s="31">
        <f>IF(AC1662=15,J1662,0)</f>
        <v>0</v>
      </c>
      <c r="AA1662" s="31">
        <f>IF(AC1662=21,J1662,0)</f>
        <v>0</v>
      </c>
      <c r="AC1662" s="26">
        <v>21</v>
      </c>
      <c r="AD1662" s="26">
        <f>G1662*1</f>
        <v>0</v>
      </c>
      <c r="AE1662" s="26">
        <f>G1662*(1-1)</f>
        <v>0</v>
      </c>
      <c r="AL1662" s="26">
        <f>F1662*AD1662</f>
        <v>0</v>
      </c>
      <c r="AM1662" s="26">
        <f>F1662*AE1662</f>
        <v>0</v>
      </c>
      <c r="AN1662" s="27" t="s">
        <v>1644</v>
      </c>
      <c r="AO1662" s="27" t="s">
        <v>1657</v>
      </c>
      <c r="AP1662" s="15" t="s">
        <v>1671</v>
      </c>
    </row>
    <row r="1663" spans="1:42" x14ac:dyDescent="0.2">
      <c r="D1663" s="28" t="s">
        <v>1257</v>
      </c>
      <c r="F1663" s="29">
        <v>5.68</v>
      </c>
    </row>
    <row r="1664" spans="1:42" x14ac:dyDescent="0.2">
      <c r="A1664" s="23" t="s">
        <v>836</v>
      </c>
      <c r="B1664" s="23" t="s">
        <v>1115</v>
      </c>
      <c r="C1664" s="23" t="s">
        <v>1156</v>
      </c>
      <c r="D1664" s="23" t="s">
        <v>1258</v>
      </c>
      <c r="E1664" s="23" t="s">
        <v>1602</v>
      </c>
      <c r="F1664" s="24">
        <v>0.11</v>
      </c>
      <c r="G1664" s="24">
        <v>0</v>
      </c>
      <c r="H1664" s="24">
        <f>ROUND(F1664*AD1664,2)</f>
        <v>0</v>
      </c>
      <c r="I1664" s="24">
        <f>J1664-H1664</f>
        <v>0</v>
      </c>
      <c r="J1664" s="24">
        <f>ROUND(F1664*G1664,2)</f>
        <v>0</v>
      </c>
      <c r="K1664" s="24">
        <v>0</v>
      </c>
      <c r="L1664" s="24">
        <f>F1664*K1664</f>
        <v>0</v>
      </c>
      <c r="M1664" s="25" t="s">
        <v>10</v>
      </c>
      <c r="N1664" s="24">
        <f>IF(M1664="5",I1664,0)</f>
        <v>0</v>
      </c>
      <c r="Y1664" s="24">
        <f>IF(AC1664=0,J1664,0)</f>
        <v>0</v>
      </c>
      <c r="Z1664" s="24">
        <f>IF(AC1664=15,J1664,0)</f>
        <v>0</v>
      </c>
      <c r="AA1664" s="24">
        <f>IF(AC1664=21,J1664,0)</f>
        <v>0</v>
      </c>
      <c r="AC1664" s="26">
        <v>21</v>
      </c>
      <c r="AD1664" s="26">
        <f>G1664*0</f>
        <v>0</v>
      </c>
      <c r="AE1664" s="26">
        <f>G1664*(1-0)</f>
        <v>0</v>
      </c>
      <c r="AL1664" s="26">
        <f>F1664*AD1664</f>
        <v>0</v>
      </c>
      <c r="AM1664" s="26">
        <f>F1664*AE1664</f>
        <v>0</v>
      </c>
      <c r="AN1664" s="27" t="s">
        <v>1644</v>
      </c>
      <c r="AO1664" s="27" t="s">
        <v>1657</v>
      </c>
      <c r="AP1664" s="15" t="s">
        <v>1671</v>
      </c>
    </row>
    <row r="1665" spans="1:42" x14ac:dyDescent="0.2">
      <c r="D1665" s="28" t="s">
        <v>1574</v>
      </c>
      <c r="F1665" s="29">
        <v>0.11</v>
      </c>
    </row>
    <row r="1666" spans="1:42" x14ac:dyDescent="0.2">
      <c r="A1666" s="20"/>
      <c r="B1666" s="21" t="s">
        <v>1115</v>
      </c>
      <c r="C1666" s="21" t="s">
        <v>764</v>
      </c>
      <c r="D1666" s="42" t="s">
        <v>1260</v>
      </c>
      <c r="E1666" s="43"/>
      <c r="F1666" s="43"/>
      <c r="G1666" s="43"/>
      <c r="H1666" s="22">
        <f>SUM(H1667:H1688)</f>
        <v>0</v>
      </c>
      <c r="I1666" s="22">
        <f>SUM(I1667:I1688)</f>
        <v>0</v>
      </c>
      <c r="J1666" s="22">
        <f>H1666+I1666</f>
        <v>0</v>
      </c>
      <c r="K1666" s="15"/>
      <c r="L1666" s="22">
        <f>SUM(L1667:L1688)</f>
        <v>0.66472980000000004</v>
      </c>
      <c r="O1666" s="22">
        <f>IF(P1666="PR",J1666,SUM(N1667:N1688))</f>
        <v>0</v>
      </c>
      <c r="P1666" s="15" t="s">
        <v>1627</v>
      </c>
      <c r="Q1666" s="22">
        <f>IF(P1666="HS",H1666,0)</f>
        <v>0</v>
      </c>
      <c r="R1666" s="22">
        <f>IF(P1666="HS",I1666-O1666,0)</f>
        <v>0</v>
      </c>
      <c r="S1666" s="22">
        <f>IF(P1666="PS",H1666,0)</f>
        <v>0</v>
      </c>
      <c r="T1666" s="22">
        <f>IF(P1666="PS",I1666-O1666,0)</f>
        <v>0</v>
      </c>
      <c r="U1666" s="22">
        <f>IF(P1666="MP",H1666,0)</f>
        <v>0</v>
      </c>
      <c r="V1666" s="22">
        <f>IF(P1666="MP",I1666-O1666,0)</f>
        <v>0</v>
      </c>
      <c r="W1666" s="22">
        <f>IF(P1666="OM",H1666,0)</f>
        <v>0</v>
      </c>
      <c r="X1666" s="15" t="s">
        <v>1115</v>
      </c>
      <c r="AH1666" s="22">
        <f>SUM(Y1667:Y1688)</f>
        <v>0</v>
      </c>
      <c r="AI1666" s="22">
        <f>SUM(Z1667:Z1688)</f>
        <v>0</v>
      </c>
      <c r="AJ1666" s="22">
        <f>SUM(AA1667:AA1688)</f>
        <v>0</v>
      </c>
    </row>
    <row r="1667" spans="1:42" x14ac:dyDescent="0.2">
      <c r="A1667" s="23" t="s">
        <v>837</v>
      </c>
      <c r="B1667" s="23" t="s">
        <v>1115</v>
      </c>
      <c r="C1667" s="23" t="s">
        <v>1157</v>
      </c>
      <c r="D1667" s="23" t="s">
        <v>1261</v>
      </c>
      <c r="E1667" s="23" t="s">
        <v>1600</v>
      </c>
      <c r="F1667" s="24">
        <v>31.69</v>
      </c>
      <c r="G1667" s="24">
        <v>0</v>
      </c>
      <c r="H1667" s="24">
        <f>ROUND(F1667*AD1667,2)</f>
        <v>0</v>
      </c>
      <c r="I1667" s="24">
        <f>J1667-H1667</f>
        <v>0</v>
      </c>
      <c r="J1667" s="24">
        <f>ROUND(F1667*G1667,2)</f>
        <v>0</v>
      </c>
      <c r="K1667" s="24">
        <v>0</v>
      </c>
      <c r="L1667" s="24">
        <f>F1667*K1667</f>
        <v>0</v>
      </c>
      <c r="M1667" s="25" t="s">
        <v>7</v>
      </c>
      <c r="N1667" s="24">
        <f>IF(M1667="5",I1667,0)</f>
        <v>0</v>
      </c>
      <c r="Y1667" s="24">
        <f>IF(AC1667=0,J1667,0)</f>
        <v>0</v>
      </c>
      <c r="Z1667" s="24">
        <f>IF(AC1667=15,J1667,0)</f>
        <v>0</v>
      </c>
      <c r="AA1667" s="24">
        <f>IF(AC1667=21,J1667,0)</f>
        <v>0</v>
      </c>
      <c r="AC1667" s="26">
        <v>21</v>
      </c>
      <c r="AD1667" s="26">
        <f>G1667*0.334494773519164</f>
        <v>0</v>
      </c>
      <c r="AE1667" s="26">
        <f>G1667*(1-0.334494773519164)</f>
        <v>0</v>
      </c>
      <c r="AL1667" s="26">
        <f>F1667*AD1667</f>
        <v>0</v>
      </c>
      <c r="AM1667" s="26">
        <f>F1667*AE1667</f>
        <v>0</v>
      </c>
      <c r="AN1667" s="27" t="s">
        <v>1645</v>
      </c>
      <c r="AO1667" s="27" t="s">
        <v>1658</v>
      </c>
      <c r="AP1667" s="15" t="s">
        <v>1671</v>
      </c>
    </row>
    <row r="1668" spans="1:42" x14ac:dyDescent="0.2">
      <c r="D1668" s="28" t="s">
        <v>1575</v>
      </c>
      <c r="F1668" s="29">
        <v>10.51</v>
      </c>
    </row>
    <row r="1669" spans="1:42" x14ac:dyDescent="0.2">
      <c r="D1669" s="28" t="s">
        <v>1576</v>
      </c>
      <c r="F1669" s="29">
        <v>21.18</v>
      </c>
    </row>
    <row r="1670" spans="1:42" x14ac:dyDescent="0.2">
      <c r="A1670" s="23" t="s">
        <v>838</v>
      </c>
      <c r="B1670" s="23" t="s">
        <v>1115</v>
      </c>
      <c r="C1670" s="23" t="s">
        <v>1158</v>
      </c>
      <c r="D1670" s="40" t="s">
        <v>1701</v>
      </c>
      <c r="E1670" s="23" t="s">
        <v>1600</v>
      </c>
      <c r="F1670" s="24">
        <v>31.69</v>
      </c>
      <c r="G1670" s="24">
        <v>0</v>
      </c>
      <c r="H1670" s="24">
        <f>ROUND(F1670*AD1670,2)</f>
        <v>0</v>
      </c>
      <c r="I1670" s="24">
        <f>J1670-H1670</f>
        <v>0</v>
      </c>
      <c r="J1670" s="24">
        <f>ROUND(F1670*G1670,2)</f>
        <v>0</v>
      </c>
      <c r="K1670" s="24">
        <v>1.1E-4</v>
      </c>
      <c r="L1670" s="24">
        <f>F1670*K1670</f>
        <v>3.4859000000000001E-3</v>
      </c>
      <c r="M1670" s="25" t="s">
        <v>7</v>
      </c>
      <c r="N1670" s="24">
        <f>IF(M1670="5",I1670,0)</f>
        <v>0</v>
      </c>
      <c r="Y1670" s="24">
        <f>IF(AC1670=0,J1670,0)</f>
        <v>0</v>
      </c>
      <c r="Z1670" s="24">
        <f>IF(AC1670=15,J1670,0)</f>
        <v>0</v>
      </c>
      <c r="AA1670" s="24">
        <f>IF(AC1670=21,J1670,0)</f>
        <v>0</v>
      </c>
      <c r="AC1670" s="26">
        <v>21</v>
      </c>
      <c r="AD1670" s="26">
        <f>G1670*0.75</f>
        <v>0</v>
      </c>
      <c r="AE1670" s="26">
        <f>G1670*(1-0.75)</f>
        <v>0</v>
      </c>
      <c r="AL1670" s="26">
        <f>F1670*AD1670</f>
        <v>0</v>
      </c>
      <c r="AM1670" s="26">
        <f>F1670*AE1670</f>
        <v>0</v>
      </c>
      <c r="AN1670" s="27" t="s">
        <v>1645</v>
      </c>
      <c r="AO1670" s="27" t="s">
        <v>1658</v>
      </c>
      <c r="AP1670" s="15" t="s">
        <v>1671</v>
      </c>
    </row>
    <row r="1671" spans="1:42" x14ac:dyDescent="0.2">
      <c r="D1671" s="28" t="s">
        <v>1577</v>
      </c>
      <c r="F1671" s="29">
        <v>31.69</v>
      </c>
    </row>
    <row r="1672" spans="1:42" x14ac:dyDescent="0.2">
      <c r="A1672" s="23" t="s">
        <v>839</v>
      </c>
      <c r="B1672" s="23" t="s">
        <v>1115</v>
      </c>
      <c r="C1672" s="23" t="s">
        <v>1159</v>
      </c>
      <c r="D1672" s="40" t="s">
        <v>1702</v>
      </c>
      <c r="E1672" s="23" t="s">
        <v>1600</v>
      </c>
      <c r="F1672" s="24">
        <v>31.69</v>
      </c>
      <c r="G1672" s="24">
        <v>0</v>
      </c>
      <c r="H1672" s="24">
        <f>ROUND(F1672*AD1672,2)</f>
        <v>0</v>
      </c>
      <c r="I1672" s="24">
        <f>J1672-H1672</f>
        <v>0</v>
      </c>
      <c r="J1672" s="24">
        <f>ROUND(F1672*G1672,2)</f>
        <v>0</v>
      </c>
      <c r="K1672" s="24">
        <v>3.5000000000000001E-3</v>
      </c>
      <c r="L1672" s="24">
        <f>F1672*K1672</f>
        <v>0.11091500000000001</v>
      </c>
      <c r="M1672" s="25" t="s">
        <v>7</v>
      </c>
      <c r="N1672" s="24">
        <f>IF(M1672="5",I1672,0)</f>
        <v>0</v>
      </c>
      <c r="Y1672" s="24">
        <f>IF(AC1672=0,J1672,0)</f>
        <v>0</v>
      </c>
      <c r="Z1672" s="24">
        <f>IF(AC1672=15,J1672,0)</f>
        <v>0</v>
      </c>
      <c r="AA1672" s="24">
        <f>IF(AC1672=21,J1672,0)</f>
        <v>0</v>
      </c>
      <c r="AC1672" s="26">
        <v>21</v>
      </c>
      <c r="AD1672" s="26">
        <f>G1672*0.315275310834813</f>
        <v>0</v>
      </c>
      <c r="AE1672" s="26">
        <f>G1672*(1-0.315275310834813)</f>
        <v>0</v>
      </c>
      <c r="AL1672" s="26">
        <f>F1672*AD1672</f>
        <v>0</v>
      </c>
      <c r="AM1672" s="26">
        <f>F1672*AE1672</f>
        <v>0</v>
      </c>
      <c r="AN1672" s="27" t="s">
        <v>1645</v>
      </c>
      <c r="AO1672" s="27" t="s">
        <v>1658</v>
      </c>
      <c r="AP1672" s="15" t="s">
        <v>1671</v>
      </c>
    </row>
    <row r="1673" spans="1:42" x14ac:dyDescent="0.2">
      <c r="D1673" s="28" t="s">
        <v>1577</v>
      </c>
      <c r="F1673" s="29">
        <v>31.69</v>
      </c>
    </row>
    <row r="1674" spans="1:42" x14ac:dyDescent="0.2">
      <c r="A1674" s="30" t="s">
        <v>840</v>
      </c>
      <c r="B1674" s="30" t="s">
        <v>1115</v>
      </c>
      <c r="C1674" s="30" t="s">
        <v>1160</v>
      </c>
      <c r="D1674" s="39" t="s">
        <v>1703</v>
      </c>
      <c r="E1674" s="30" t="s">
        <v>1600</v>
      </c>
      <c r="F1674" s="31">
        <v>33.270000000000003</v>
      </c>
      <c r="G1674" s="31">
        <v>0</v>
      </c>
      <c r="H1674" s="31">
        <f>ROUND(F1674*AD1674,2)</f>
        <v>0</v>
      </c>
      <c r="I1674" s="31">
        <f>J1674-H1674</f>
        <v>0</v>
      </c>
      <c r="J1674" s="31">
        <f>ROUND(F1674*G1674,2)</f>
        <v>0</v>
      </c>
      <c r="K1674" s="31">
        <v>1.6E-2</v>
      </c>
      <c r="L1674" s="31">
        <f>F1674*K1674</f>
        <v>0.53232000000000002</v>
      </c>
      <c r="M1674" s="32" t="s">
        <v>1623</v>
      </c>
      <c r="N1674" s="31">
        <f>IF(M1674="5",I1674,0)</f>
        <v>0</v>
      </c>
      <c r="Y1674" s="31">
        <f>IF(AC1674=0,J1674,0)</f>
        <v>0</v>
      </c>
      <c r="Z1674" s="31">
        <f>IF(AC1674=15,J1674,0)</f>
        <v>0</v>
      </c>
      <c r="AA1674" s="31">
        <f>IF(AC1674=21,J1674,0)</f>
        <v>0</v>
      </c>
      <c r="AC1674" s="26">
        <v>21</v>
      </c>
      <c r="AD1674" s="26">
        <f>G1674*1</f>
        <v>0</v>
      </c>
      <c r="AE1674" s="26">
        <f>G1674*(1-1)</f>
        <v>0</v>
      </c>
      <c r="AL1674" s="26">
        <f>F1674*AD1674</f>
        <v>0</v>
      </c>
      <c r="AM1674" s="26">
        <f>F1674*AE1674</f>
        <v>0</v>
      </c>
      <c r="AN1674" s="27" t="s">
        <v>1645</v>
      </c>
      <c r="AO1674" s="27" t="s">
        <v>1658</v>
      </c>
      <c r="AP1674" s="15" t="s">
        <v>1671</v>
      </c>
    </row>
    <row r="1675" spans="1:42" x14ac:dyDescent="0.2">
      <c r="D1675" s="28" t="s">
        <v>1578</v>
      </c>
      <c r="F1675" s="29">
        <v>33.270000000000003</v>
      </c>
    </row>
    <row r="1676" spans="1:42" x14ac:dyDescent="0.2">
      <c r="A1676" s="23" t="s">
        <v>841</v>
      </c>
      <c r="B1676" s="23" t="s">
        <v>1115</v>
      </c>
      <c r="C1676" s="23" t="s">
        <v>1161</v>
      </c>
      <c r="D1676" s="23" t="s">
        <v>1266</v>
      </c>
      <c r="E1676" s="23" t="s">
        <v>1600</v>
      </c>
      <c r="F1676" s="24">
        <v>31.69</v>
      </c>
      <c r="G1676" s="24">
        <v>0</v>
      </c>
      <c r="H1676" s="24">
        <f>ROUND(F1676*AD1676,2)</f>
        <v>0</v>
      </c>
      <c r="I1676" s="24">
        <f>J1676-H1676</f>
        <v>0</v>
      </c>
      <c r="J1676" s="24">
        <f>ROUND(F1676*G1676,2)</f>
        <v>0</v>
      </c>
      <c r="K1676" s="24">
        <v>1.1E-4</v>
      </c>
      <c r="L1676" s="24">
        <f>F1676*K1676</f>
        <v>3.4859000000000001E-3</v>
      </c>
      <c r="M1676" s="25" t="s">
        <v>7</v>
      </c>
      <c r="N1676" s="24">
        <f>IF(M1676="5",I1676,0)</f>
        <v>0</v>
      </c>
      <c r="Y1676" s="24">
        <f>IF(AC1676=0,J1676,0)</f>
        <v>0</v>
      </c>
      <c r="Z1676" s="24">
        <f>IF(AC1676=15,J1676,0)</f>
        <v>0</v>
      </c>
      <c r="AA1676" s="24">
        <f>IF(AC1676=21,J1676,0)</f>
        <v>0</v>
      </c>
      <c r="AC1676" s="26">
        <v>21</v>
      </c>
      <c r="AD1676" s="26">
        <f>G1676*1</f>
        <v>0</v>
      </c>
      <c r="AE1676" s="26">
        <f>G1676*(1-1)</f>
        <v>0</v>
      </c>
      <c r="AL1676" s="26">
        <f>F1676*AD1676</f>
        <v>0</v>
      </c>
      <c r="AM1676" s="26">
        <f>F1676*AE1676</f>
        <v>0</v>
      </c>
      <c r="AN1676" s="27" t="s">
        <v>1645</v>
      </c>
      <c r="AO1676" s="27" t="s">
        <v>1658</v>
      </c>
      <c r="AP1676" s="15" t="s">
        <v>1671</v>
      </c>
    </row>
    <row r="1677" spans="1:42" x14ac:dyDescent="0.2">
      <c r="D1677" s="28" t="s">
        <v>1577</v>
      </c>
      <c r="F1677" s="29">
        <v>31.69</v>
      </c>
    </row>
    <row r="1678" spans="1:42" x14ac:dyDescent="0.2">
      <c r="A1678" s="23" t="s">
        <v>842</v>
      </c>
      <c r="B1678" s="23" t="s">
        <v>1115</v>
      </c>
      <c r="C1678" s="23" t="s">
        <v>1162</v>
      </c>
      <c r="D1678" s="23" t="s">
        <v>1267</v>
      </c>
      <c r="E1678" s="23" t="s">
        <v>1601</v>
      </c>
      <c r="F1678" s="24">
        <v>46.1</v>
      </c>
      <c r="G1678" s="24">
        <v>0</v>
      </c>
      <c r="H1678" s="24">
        <f>ROUND(F1678*AD1678,2)</f>
        <v>0</v>
      </c>
      <c r="I1678" s="24">
        <f>J1678-H1678</f>
        <v>0</v>
      </c>
      <c r="J1678" s="24">
        <f>ROUND(F1678*G1678,2)</f>
        <v>0</v>
      </c>
      <c r="K1678" s="24">
        <v>0</v>
      </c>
      <c r="L1678" s="24">
        <f>F1678*K1678</f>
        <v>0</v>
      </c>
      <c r="M1678" s="25" t="s">
        <v>7</v>
      </c>
      <c r="N1678" s="24">
        <f>IF(M1678="5",I1678,0)</f>
        <v>0</v>
      </c>
      <c r="Y1678" s="24">
        <f>IF(AC1678=0,J1678,0)</f>
        <v>0</v>
      </c>
      <c r="Z1678" s="24">
        <f>IF(AC1678=15,J1678,0)</f>
        <v>0</v>
      </c>
      <c r="AA1678" s="24">
        <f>IF(AC1678=21,J1678,0)</f>
        <v>0</v>
      </c>
      <c r="AC1678" s="26">
        <v>21</v>
      </c>
      <c r="AD1678" s="26">
        <f>G1678*0</f>
        <v>0</v>
      </c>
      <c r="AE1678" s="26">
        <f>G1678*(1-0)</f>
        <v>0</v>
      </c>
      <c r="AL1678" s="26">
        <f>F1678*AD1678</f>
        <v>0</v>
      </c>
      <c r="AM1678" s="26">
        <f>F1678*AE1678</f>
        <v>0</v>
      </c>
      <c r="AN1678" s="27" t="s">
        <v>1645</v>
      </c>
      <c r="AO1678" s="27" t="s">
        <v>1658</v>
      </c>
      <c r="AP1678" s="15" t="s">
        <v>1671</v>
      </c>
    </row>
    <row r="1679" spans="1:42" x14ac:dyDescent="0.2">
      <c r="D1679" s="28" t="s">
        <v>1579</v>
      </c>
      <c r="F1679" s="29">
        <v>28.5</v>
      </c>
    </row>
    <row r="1680" spans="1:42" x14ac:dyDescent="0.2">
      <c r="D1680" s="28" t="s">
        <v>1580</v>
      </c>
      <c r="F1680" s="29">
        <v>8</v>
      </c>
    </row>
    <row r="1681" spans="1:42" x14ac:dyDescent="0.2">
      <c r="D1681" s="28" t="s">
        <v>1270</v>
      </c>
      <c r="F1681" s="29">
        <v>9.6</v>
      </c>
    </row>
    <row r="1682" spans="1:42" x14ac:dyDescent="0.2">
      <c r="A1682" s="23" t="s">
        <v>843</v>
      </c>
      <c r="B1682" s="23" t="s">
        <v>1115</v>
      </c>
      <c r="C1682" s="23" t="s">
        <v>1163</v>
      </c>
      <c r="D1682" s="23" t="s">
        <v>1271</v>
      </c>
      <c r="E1682" s="23" t="s">
        <v>1601</v>
      </c>
      <c r="F1682" s="24">
        <v>8.4</v>
      </c>
      <c r="G1682" s="24">
        <v>0</v>
      </c>
      <c r="H1682" s="24">
        <f>ROUND(F1682*AD1682,2)</f>
        <v>0</v>
      </c>
      <c r="I1682" s="24">
        <f>J1682-H1682</f>
        <v>0</v>
      </c>
      <c r="J1682" s="24">
        <f>ROUND(F1682*G1682,2)</f>
        <v>0</v>
      </c>
      <c r="K1682" s="24">
        <v>2.9999999999999997E-4</v>
      </c>
      <c r="L1682" s="24">
        <f>F1682*K1682</f>
        <v>2.5199999999999997E-3</v>
      </c>
      <c r="M1682" s="25" t="s">
        <v>7</v>
      </c>
      <c r="N1682" s="24">
        <f>IF(M1682="5",I1682,0)</f>
        <v>0</v>
      </c>
      <c r="Y1682" s="24">
        <f>IF(AC1682=0,J1682,0)</f>
        <v>0</v>
      </c>
      <c r="Z1682" s="24">
        <f>IF(AC1682=15,J1682,0)</f>
        <v>0</v>
      </c>
      <c r="AA1682" s="24">
        <f>IF(AC1682=21,J1682,0)</f>
        <v>0</v>
      </c>
      <c r="AC1682" s="26">
        <v>21</v>
      </c>
      <c r="AD1682" s="26">
        <f>G1682*1</f>
        <v>0</v>
      </c>
      <c r="AE1682" s="26">
        <f>G1682*(1-1)</f>
        <v>0</v>
      </c>
      <c r="AL1682" s="26">
        <f>F1682*AD1682</f>
        <v>0</v>
      </c>
      <c r="AM1682" s="26">
        <f>F1682*AE1682</f>
        <v>0</v>
      </c>
      <c r="AN1682" s="27" t="s">
        <v>1645</v>
      </c>
      <c r="AO1682" s="27" t="s">
        <v>1658</v>
      </c>
      <c r="AP1682" s="15" t="s">
        <v>1671</v>
      </c>
    </row>
    <row r="1683" spans="1:42" x14ac:dyDescent="0.2">
      <c r="D1683" s="28" t="s">
        <v>1272</v>
      </c>
      <c r="F1683" s="29">
        <v>8.4</v>
      </c>
    </row>
    <row r="1684" spans="1:42" x14ac:dyDescent="0.2">
      <c r="A1684" s="23" t="s">
        <v>844</v>
      </c>
      <c r="B1684" s="23" t="s">
        <v>1115</v>
      </c>
      <c r="C1684" s="23" t="s">
        <v>1164</v>
      </c>
      <c r="D1684" s="23" t="s">
        <v>1273</v>
      </c>
      <c r="E1684" s="23" t="s">
        <v>1601</v>
      </c>
      <c r="F1684" s="24">
        <v>29.93</v>
      </c>
      <c r="G1684" s="24">
        <v>0</v>
      </c>
      <c r="H1684" s="24">
        <f>ROUND(F1684*AD1684,2)</f>
        <v>0</v>
      </c>
      <c r="I1684" s="24">
        <f>J1684-H1684</f>
        <v>0</v>
      </c>
      <c r="J1684" s="24">
        <f>ROUND(F1684*G1684,2)</f>
        <v>0</v>
      </c>
      <c r="K1684" s="24">
        <v>2.9999999999999997E-4</v>
      </c>
      <c r="L1684" s="24">
        <f>F1684*K1684</f>
        <v>8.9789999999999991E-3</v>
      </c>
      <c r="M1684" s="25" t="s">
        <v>7</v>
      </c>
      <c r="N1684" s="24">
        <f>IF(M1684="5",I1684,0)</f>
        <v>0</v>
      </c>
      <c r="Y1684" s="24">
        <f>IF(AC1684=0,J1684,0)</f>
        <v>0</v>
      </c>
      <c r="Z1684" s="24">
        <f>IF(AC1684=15,J1684,0)</f>
        <v>0</v>
      </c>
      <c r="AA1684" s="24">
        <f>IF(AC1684=21,J1684,0)</f>
        <v>0</v>
      </c>
      <c r="AC1684" s="26">
        <v>21</v>
      </c>
      <c r="AD1684" s="26">
        <f>G1684*1</f>
        <v>0</v>
      </c>
      <c r="AE1684" s="26">
        <f>G1684*(1-1)</f>
        <v>0</v>
      </c>
      <c r="AL1684" s="26">
        <f>F1684*AD1684</f>
        <v>0</v>
      </c>
      <c r="AM1684" s="26">
        <f>F1684*AE1684</f>
        <v>0</v>
      </c>
      <c r="AN1684" s="27" t="s">
        <v>1645</v>
      </c>
      <c r="AO1684" s="27" t="s">
        <v>1658</v>
      </c>
      <c r="AP1684" s="15" t="s">
        <v>1671</v>
      </c>
    </row>
    <row r="1685" spans="1:42" x14ac:dyDescent="0.2">
      <c r="D1685" s="28" t="s">
        <v>1326</v>
      </c>
      <c r="F1685" s="29">
        <v>29.93</v>
      </c>
    </row>
    <row r="1686" spans="1:42" x14ac:dyDescent="0.2">
      <c r="A1686" s="23" t="s">
        <v>845</v>
      </c>
      <c r="B1686" s="23" t="s">
        <v>1115</v>
      </c>
      <c r="C1686" s="23" t="s">
        <v>1165</v>
      </c>
      <c r="D1686" s="23" t="s">
        <v>1275</v>
      </c>
      <c r="E1686" s="23" t="s">
        <v>1601</v>
      </c>
      <c r="F1686" s="24">
        <v>10.08</v>
      </c>
      <c r="G1686" s="24">
        <v>0</v>
      </c>
      <c r="H1686" s="24">
        <f>ROUND(F1686*AD1686,2)</f>
        <v>0</v>
      </c>
      <c r="I1686" s="24">
        <f>J1686-H1686</f>
        <v>0</v>
      </c>
      <c r="J1686" s="24">
        <f>ROUND(F1686*G1686,2)</f>
        <v>0</v>
      </c>
      <c r="K1686" s="24">
        <v>2.9999999999999997E-4</v>
      </c>
      <c r="L1686" s="24">
        <f>F1686*K1686</f>
        <v>3.0239999999999998E-3</v>
      </c>
      <c r="M1686" s="25" t="s">
        <v>7</v>
      </c>
      <c r="N1686" s="24">
        <f>IF(M1686="5",I1686,0)</f>
        <v>0</v>
      </c>
      <c r="Y1686" s="24">
        <f>IF(AC1686=0,J1686,0)</f>
        <v>0</v>
      </c>
      <c r="Z1686" s="24">
        <f>IF(AC1686=15,J1686,0)</f>
        <v>0</v>
      </c>
      <c r="AA1686" s="24">
        <f>IF(AC1686=21,J1686,0)</f>
        <v>0</v>
      </c>
      <c r="AC1686" s="26">
        <v>21</v>
      </c>
      <c r="AD1686" s="26">
        <f>G1686*1</f>
        <v>0</v>
      </c>
      <c r="AE1686" s="26">
        <f>G1686*(1-1)</f>
        <v>0</v>
      </c>
      <c r="AL1686" s="26">
        <f>F1686*AD1686</f>
        <v>0</v>
      </c>
      <c r="AM1686" s="26">
        <f>F1686*AE1686</f>
        <v>0</v>
      </c>
      <c r="AN1686" s="27" t="s">
        <v>1645</v>
      </c>
      <c r="AO1686" s="27" t="s">
        <v>1658</v>
      </c>
      <c r="AP1686" s="15" t="s">
        <v>1671</v>
      </c>
    </row>
    <row r="1687" spans="1:42" x14ac:dyDescent="0.2">
      <c r="D1687" s="28" t="s">
        <v>1276</v>
      </c>
      <c r="F1687" s="29">
        <v>10.08</v>
      </c>
    </row>
    <row r="1688" spans="1:42" x14ac:dyDescent="0.2">
      <c r="A1688" s="23" t="s">
        <v>846</v>
      </c>
      <c r="B1688" s="23" t="s">
        <v>1115</v>
      </c>
      <c r="C1688" s="23" t="s">
        <v>1166</v>
      </c>
      <c r="D1688" s="23" t="s">
        <v>1277</v>
      </c>
      <c r="E1688" s="23" t="s">
        <v>1602</v>
      </c>
      <c r="F1688" s="24">
        <v>0.66</v>
      </c>
      <c r="G1688" s="24">
        <v>0</v>
      </c>
      <c r="H1688" s="24">
        <f>ROUND(F1688*AD1688,2)</f>
        <v>0</v>
      </c>
      <c r="I1688" s="24">
        <f>J1688-H1688</f>
        <v>0</v>
      </c>
      <c r="J1688" s="24">
        <f>ROUND(F1688*G1688,2)</f>
        <v>0</v>
      </c>
      <c r="K1688" s="24">
        <v>0</v>
      </c>
      <c r="L1688" s="24">
        <f>F1688*K1688</f>
        <v>0</v>
      </c>
      <c r="M1688" s="25" t="s">
        <v>10</v>
      </c>
      <c r="N1688" s="24">
        <f>IF(M1688="5",I1688,0)</f>
        <v>0</v>
      </c>
      <c r="Y1688" s="24">
        <f>IF(AC1688=0,J1688,0)</f>
        <v>0</v>
      </c>
      <c r="Z1688" s="24">
        <f>IF(AC1688=15,J1688,0)</f>
        <v>0</v>
      </c>
      <c r="AA1688" s="24">
        <f>IF(AC1688=21,J1688,0)</f>
        <v>0</v>
      </c>
      <c r="AC1688" s="26">
        <v>21</v>
      </c>
      <c r="AD1688" s="26">
        <f>G1688*0</f>
        <v>0</v>
      </c>
      <c r="AE1688" s="26">
        <f>G1688*(1-0)</f>
        <v>0</v>
      </c>
      <c r="AL1688" s="26">
        <f>F1688*AD1688</f>
        <v>0</v>
      </c>
      <c r="AM1688" s="26">
        <f>F1688*AE1688</f>
        <v>0</v>
      </c>
      <c r="AN1688" s="27" t="s">
        <v>1645</v>
      </c>
      <c r="AO1688" s="27" t="s">
        <v>1658</v>
      </c>
      <c r="AP1688" s="15" t="s">
        <v>1671</v>
      </c>
    </row>
    <row r="1689" spans="1:42" x14ac:dyDescent="0.2">
      <c r="D1689" s="28" t="s">
        <v>1581</v>
      </c>
      <c r="F1689" s="29">
        <v>0.66</v>
      </c>
    </row>
    <row r="1690" spans="1:42" x14ac:dyDescent="0.2">
      <c r="A1690" s="20"/>
      <c r="B1690" s="21" t="s">
        <v>1115</v>
      </c>
      <c r="C1690" s="21" t="s">
        <v>767</v>
      </c>
      <c r="D1690" s="42" t="s">
        <v>1279</v>
      </c>
      <c r="E1690" s="43"/>
      <c r="F1690" s="43"/>
      <c r="G1690" s="43"/>
      <c r="H1690" s="22">
        <f>SUM(H1691:H1693)</f>
        <v>0</v>
      </c>
      <c r="I1690" s="22">
        <f>SUM(I1691:I1693)</f>
        <v>0</v>
      </c>
      <c r="J1690" s="22">
        <f>H1690+I1690</f>
        <v>0</v>
      </c>
      <c r="K1690" s="15"/>
      <c r="L1690" s="22">
        <f>SUM(L1691:L1693)</f>
        <v>1.1612999999999999E-3</v>
      </c>
      <c r="O1690" s="22">
        <f>IF(P1690="PR",J1690,SUM(N1691:N1693))</f>
        <v>0</v>
      </c>
      <c r="P1690" s="15" t="s">
        <v>1627</v>
      </c>
      <c r="Q1690" s="22">
        <f>IF(P1690="HS",H1690,0)</f>
        <v>0</v>
      </c>
      <c r="R1690" s="22">
        <f>IF(P1690="HS",I1690-O1690,0)</f>
        <v>0</v>
      </c>
      <c r="S1690" s="22">
        <f>IF(P1690="PS",H1690,0)</f>
        <v>0</v>
      </c>
      <c r="T1690" s="22">
        <f>IF(P1690="PS",I1690-O1690,0)</f>
        <v>0</v>
      </c>
      <c r="U1690" s="22">
        <f>IF(P1690="MP",H1690,0)</f>
        <v>0</v>
      </c>
      <c r="V1690" s="22">
        <f>IF(P1690="MP",I1690-O1690,0)</f>
        <v>0</v>
      </c>
      <c r="W1690" s="22">
        <f>IF(P1690="OM",H1690,0)</f>
        <v>0</v>
      </c>
      <c r="X1690" s="15" t="s">
        <v>1115</v>
      </c>
      <c r="AH1690" s="22">
        <f>SUM(Y1691:Y1693)</f>
        <v>0</v>
      </c>
      <c r="AI1690" s="22">
        <f>SUM(Z1691:Z1693)</f>
        <v>0</v>
      </c>
      <c r="AJ1690" s="22">
        <f>SUM(AA1691:AA1693)</f>
        <v>0</v>
      </c>
    </row>
    <row r="1691" spans="1:42" x14ac:dyDescent="0.2">
      <c r="A1691" s="23" t="s">
        <v>847</v>
      </c>
      <c r="B1691" s="23" t="s">
        <v>1115</v>
      </c>
      <c r="C1691" s="23" t="s">
        <v>1167</v>
      </c>
      <c r="D1691" s="23" t="s">
        <v>1280</v>
      </c>
      <c r="E1691" s="23" t="s">
        <v>1600</v>
      </c>
      <c r="F1691" s="24">
        <v>5.53</v>
      </c>
      <c r="G1691" s="24">
        <v>0</v>
      </c>
      <c r="H1691" s="24">
        <f>ROUND(F1691*AD1691,2)</f>
        <v>0</v>
      </c>
      <c r="I1691" s="24">
        <f>J1691-H1691</f>
        <v>0</v>
      </c>
      <c r="J1691" s="24">
        <f>ROUND(F1691*G1691,2)</f>
        <v>0</v>
      </c>
      <c r="K1691" s="24">
        <v>6.9999999999999994E-5</v>
      </c>
      <c r="L1691" s="24">
        <f>F1691*K1691</f>
        <v>3.8709999999999998E-4</v>
      </c>
      <c r="M1691" s="25" t="s">
        <v>7</v>
      </c>
      <c r="N1691" s="24">
        <f>IF(M1691="5",I1691,0)</f>
        <v>0</v>
      </c>
      <c r="Y1691" s="24">
        <f>IF(AC1691=0,J1691,0)</f>
        <v>0</v>
      </c>
      <c r="Z1691" s="24">
        <f>IF(AC1691=15,J1691,0)</f>
        <v>0</v>
      </c>
      <c r="AA1691" s="24">
        <f>IF(AC1691=21,J1691,0)</f>
        <v>0</v>
      </c>
      <c r="AC1691" s="26">
        <v>21</v>
      </c>
      <c r="AD1691" s="26">
        <f>G1691*0.30859375</f>
        <v>0</v>
      </c>
      <c r="AE1691" s="26">
        <f>G1691*(1-0.30859375)</f>
        <v>0</v>
      </c>
      <c r="AL1691" s="26">
        <f>F1691*AD1691</f>
        <v>0</v>
      </c>
      <c r="AM1691" s="26">
        <f>F1691*AE1691</f>
        <v>0</v>
      </c>
      <c r="AN1691" s="27" t="s">
        <v>1646</v>
      </c>
      <c r="AO1691" s="27" t="s">
        <v>1658</v>
      </c>
      <c r="AP1691" s="15" t="s">
        <v>1671</v>
      </c>
    </row>
    <row r="1692" spans="1:42" x14ac:dyDescent="0.2">
      <c r="D1692" s="28" t="s">
        <v>1281</v>
      </c>
      <c r="F1692" s="29">
        <v>5.53</v>
      </c>
    </row>
    <row r="1693" spans="1:42" x14ac:dyDescent="0.2">
      <c r="A1693" s="23" t="s">
        <v>848</v>
      </c>
      <c r="B1693" s="23" t="s">
        <v>1115</v>
      </c>
      <c r="C1693" s="23" t="s">
        <v>1168</v>
      </c>
      <c r="D1693" s="23" t="s">
        <v>1282</v>
      </c>
      <c r="E1693" s="23" t="s">
        <v>1600</v>
      </c>
      <c r="F1693" s="24">
        <v>5.53</v>
      </c>
      <c r="G1693" s="24">
        <v>0</v>
      </c>
      <c r="H1693" s="24">
        <f>ROUND(F1693*AD1693,2)</f>
        <v>0</v>
      </c>
      <c r="I1693" s="24">
        <f>J1693-H1693</f>
        <v>0</v>
      </c>
      <c r="J1693" s="24">
        <f>ROUND(F1693*G1693,2)</f>
        <v>0</v>
      </c>
      <c r="K1693" s="24">
        <v>1.3999999999999999E-4</v>
      </c>
      <c r="L1693" s="24">
        <f>F1693*K1693</f>
        <v>7.7419999999999995E-4</v>
      </c>
      <c r="M1693" s="25" t="s">
        <v>7</v>
      </c>
      <c r="N1693" s="24">
        <f>IF(M1693="5",I1693,0)</f>
        <v>0</v>
      </c>
      <c r="Y1693" s="24">
        <f>IF(AC1693=0,J1693,0)</f>
        <v>0</v>
      </c>
      <c r="Z1693" s="24">
        <f>IF(AC1693=15,J1693,0)</f>
        <v>0</v>
      </c>
      <c r="AA1693" s="24">
        <f>IF(AC1693=21,J1693,0)</f>
        <v>0</v>
      </c>
      <c r="AC1693" s="26">
        <v>21</v>
      </c>
      <c r="AD1693" s="26">
        <f>G1693*0.45045871559633</f>
        <v>0</v>
      </c>
      <c r="AE1693" s="26">
        <f>G1693*(1-0.45045871559633)</f>
        <v>0</v>
      </c>
      <c r="AL1693" s="26">
        <f>F1693*AD1693</f>
        <v>0</v>
      </c>
      <c r="AM1693" s="26">
        <f>F1693*AE1693</f>
        <v>0</v>
      </c>
      <c r="AN1693" s="27" t="s">
        <v>1646</v>
      </c>
      <c r="AO1693" s="27" t="s">
        <v>1658</v>
      </c>
      <c r="AP1693" s="15" t="s">
        <v>1671</v>
      </c>
    </row>
    <row r="1694" spans="1:42" x14ac:dyDescent="0.2">
      <c r="D1694" s="28" t="s">
        <v>1281</v>
      </c>
      <c r="F1694" s="29">
        <v>5.53</v>
      </c>
    </row>
    <row r="1695" spans="1:42" x14ac:dyDescent="0.2">
      <c r="A1695" s="20"/>
      <c r="B1695" s="21" t="s">
        <v>1115</v>
      </c>
      <c r="C1695" s="21" t="s">
        <v>97</v>
      </c>
      <c r="D1695" s="42" t="s">
        <v>1283</v>
      </c>
      <c r="E1695" s="43"/>
      <c r="F1695" s="43"/>
      <c r="G1695" s="43"/>
      <c r="H1695" s="22">
        <f>SUM(H1696:H1704)</f>
        <v>0</v>
      </c>
      <c r="I1695" s="22">
        <f>SUM(I1696:I1704)</f>
        <v>0</v>
      </c>
      <c r="J1695" s="22">
        <f>H1695+I1695</f>
        <v>0</v>
      </c>
      <c r="K1695" s="15"/>
      <c r="L1695" s="22">
        <f>SUM(L1696:L1704)</f>
        <v>3.6164000000000002E-2</v>
      </c>
      <c r="O1695" s="22">
        <f>IF(P1695="PR",J1695,SUM(N1696:N1704))</f>
        <v>0</v>
      </c>
      <c r="P1695" s="15" t="s">
        <v>1626</v>
      </c>
      <c r="Q1695" s="22">
        <f>IF(P1695="HS",H1695,0)</f>
        <v>0</v>
      </c>
      <c r="R1695" s="22">
        <f>IF(P1695="HS",I1695-O1695,0)</f>
        <v>0</v>
      </c>
      <c r="S1695" s="22">
        <f>IF(P1695="PS",H1695,0)</f>
        <v>0</v>
      </c>
      <c r="T1695" s="22">
        <f>IF(P1695="PS",I1695-O1695,0)</f>
        <v>0</v>
      </c>
      <c r="U1695" s="22">
        <f>IF(P1695="MP",H1695,0)</f>
        <v>0</v>
      </c>
      <c r="V1695" s="22">
        <f>IF(P1695="MP",I1695-O1695,0)</f>
        <v>0</v>
      </c>
      <c r="W1695" s="22">
        <f>IF(P1695="OM",H1695,0)</f>
        <v>0</v>
      </c>
      <c r="X1695" s="15" t="s">
        <v>1115</v>
      </c>
      <c r="AH1695" s="22">
        <f>SUM(Y1696:Y1704)</f>
        <v>0</v>
      </c>
      <c r="AI1695" s="22">
        <f>SUM(Z1696:Z1704)</f>
        <v>0</v>
      </c>
      <c r="AJ1695" s="22">
        <f>SUM(AA1696:AA1704)</f>
        <v>0</v>
      </c>
    </row>
    <row r="1696" spans="1:42" x14ac:dyDescent="0.2">
      <c r="A1696" s="23" t="s">
        <v>849</v>
      </c>
      <c r="B1696" s="23" t="s">
        <v>1115</v>
      </c>
      <c r="C1696" s="23" t="s">
        <v>1169</v>
      </c>
      <c r="D1696" s="23" t="s">
        <v>1284</v>
      </c>
      <c r="E1696" s="23" t="s">
        <v>1604</v>
      </c>
      <c r="F1696" s="24">
        <v>1</v>
      </c>
      <c r="G1696" s="24">
        <v>0</v>
      </c>
      <c r="H1696" s="24">
        <f>ROUND(F1696*AD1696,2)</f>
        <v>0</v>
      </c>
      <c r="I1696" s="24">
        <f>J1696-H1696</f>
        <v>0</v>
      </c>
      <c r="J1696" s="24">
        <f>ROUND(F1696*G1696,2)</f>
        <v>0</v>
      </c>
      <c r="K1696" s="24">
        <v>0</v>
      </c>
      <c r="L1696" s="24">
        <f>F1696*K1696</f>
        <v>0</v>
      </c>
      <c r="M1696" s="25" t="s">
        <v>7</v>
      </c>
      <c r="N1696" s="24">
        <f>IF(M1696="5",I1696,0)</f>
        <v>0</v>
      </c>
      <c r="Y1696" s="24">
        <f>IF(AC1696=0,J1696,0)</f>
        <v>0</v>
      </c>
      <c r="Z1696" s="24">
        <f>IF(AC1696=15,J1696,0)</f>
        <v>0</v>
      </c>
      <c r="AA1696" s="24">
        <f>IF(AC1696=21,J1696,0)</f>
        <v>0</v>
      </c>
      <c r="AC1696" s="26">
        <v>21</v>
      </c>
      <c r="AD1696" s="26">
        <f>G1696*0.297029702970297</f>
        <v>0</v>
      </c>
      <c r="AE1696" s="26">
        <f>G1696*(1-0.297029702970297)</f>
        <v>0</v>
      </c>
      <c r="AL1696" s="26">
        <f>F1696*AD1696</f>
        <v>0</v>
      </c>
      <c r="AM1696" s="26">
        <f>F1696*AE1696</f>
        <v>0</v>
      </c>
      <c r="AN1696" s="27" t="s">
        <v>1647</v>
      </c>
      <c r="AO1696" s="27" t="s">
        <v>1659</v>
      </c>
      <c r="AP1696" s="15" t="s">
        <v>1671</v>
      </c>
    </row>
    <row r="1697" spans="1:42" x14ac:dyDescent="0.2">
      <c r="D1697" s="28" t="s">
        <v>1243</v>
      </c>
      <c r="F1697" s="29">
        <v>1</v>
      </c>
    </row>
    <row r="1698" spans="1:42" x14ac:dyDescent="0.2">
      <c r="A1698" s="23" t="s">
        <v>850</v>
      </c>
      <c r="B1698" s="23" t="s">
        <v>1115</v>
      </c>
      <c r="C1698" s="23" t="s">
        <v>1170</v>
      </c>
      <c r="D1698" s="23" t="s">
        <v>1685</v>
      </c>
      <c r="E1698" s="23" t="s">
        <v>1604</v>
      </c>
      <c r="F1698" s="24">
        <v>1</v>
      </c>
      <c r="G1698" s="24">
        <v>0</v>
      </c>
      <c r="H1698" s="24">
        <f>ROUND(F1698*AD1698,2)</f>
        <v>0</v>
      </c>
      <c r="I1698" s="24">
        <f>J1698-H1698</f>
        <v>0</v>
      </c>
      <c r="J1698" s="24">
        <f>ROUND(F1698*G1698,2)</f>
        <v>0</v>
      </c>
      <c r="K1698" s="24">
        <v>4.0000000000000002E-4</v>
      </c>
      <c r="L1698" s="24">
        <f>F1698*K1698</f>
        <v>4.0000000000000002E-4</v>
      </c>
      <c r="M1698" s="25" t="s">
        <v>7</v>
      </c>
      <c r="N1698" s="24">
        <f>IF(M1698="5",I1698,0)</f>
        <v>0</v>
      </c>
      <c r="Y1698" s="24">
        <f>IF(AC1698=0,J1698,0)</f>
        <v>0</v>
      </c>
      <c r="Z1698" s="24">
        <f>IF(AC1698=15,J1698,0)</f>
        <v>0</v>
      </c>
      <c r="AA1698" s="24">
        <f>IF(AC1698=21,J1698,0)</f>
        <v>0</v>
      </c>
      <c r="AC1698" s="26">
        <v>21</v>
      </c>
      <c r="AD1698" s="26">
        <f>G1698*1</f>
        <v>0</v>
      </c>
      <c r="AE1698" s="26">
        <f>G1698*(1-1)</f>
        <v>0</v>
      </c>
      <c r="AL1698" s="26">
        <f>F1698*AD1698</f>
        <v>0</v>
      </c>
      <c r="AM1698" s="26">
        <f>F1698*AE1698</f>
        <v>0</v>
      </c>
      <c r="AN1698" s="27" t="s">
        <v>1647</v>
      </c>
      <c r="AO1698" s="27" t="s">
        <v>1659</v>
      </c>
      <c r="AP1698" s="15" t="s">
        <v>1671</v>
      </c>
    </row>
    <row r="1699" spans="1:42" x14ac:dyDescent="0.2">
      <c r="D1699" s="28" t="s">
        <v>1243</v>
      </c>
      <c r="F1699" s="29">
        <v>1</v>
      </c>
    </row>
    <row r="1700" spans="1:42" x14ac:dyDescent="0.2">
      <c r="A1700" s="23" t="s">
        <v>851</v>
      </c>
      <c r="B1700" s="23" t="s">
        <v>1115</v>
      </c>
      <c r="C1700" s="23" t="s">
        <v>1171</v>
      </c>
      <c r="D1700" s="23" t="s">
        <v>1285</v>
      </c>
      <c r="E1700" s="23" t="s">
        <v>1604</v>
      </c>
      <c r="F1700" s="24">
        <v>2</v>
      </c>
      <c r="G1700" s="24">
        <v>0</v>
      </c>
      <c r="H1700" s="24">
        <f>ROUND(F1700*AD1700,2)</f>
        <v>0</v>
      </c>
      <c r="I1700" s="24">
        <f>J1700-H1700</f>
        <v>0</v>
      </c>
      <c r="J1700" s="24">
        <f>ROUND(F1700*G1700,2)</f>
        <v>0</v>
      </c>
      <c r="K1700" s="24">
        <v>2.14E-3</v>
      </c>
      <c r="L1700" s="24">
        <f>F1700*K1700</f>
        <v>4.28E-3</v>
      </c>
      <c r="M1700" s="25" t="s">
        <v>7</v>
      </c>
      <c r="N1700" s="24">
        <f>IF(M1700="5",I1700,0)</f>
        <v>0</v>
      </c>
      <c r="Y1700" s="24">
        <f>IF(AC1700=0,J1700,0)</f>
        <v>0</v>
      </c>
      <c r="Z1700" s="24">
        <f>IF(AC1700=15,J1700,0)</f>
        <v>0</v>
      </c>
      <c r="AA1700" s="24">
        <f>IF(AC1700=21,J1700,0)</f>
        <v>0</v>
      </c>
      <c r="AC1700" s="26">
        <v>21</v>
      </c>
      <c r="AD1700" s="26">
        <f>G1700*0.474254742547426</f>
        <v>0</v>
      </c>
      <c r="AE1700" s="26">
        <f>G1700*(1-0.474254742547426)</f>
        <v>0</v>
      </c>
      <c r="AL1700" s="26">
        <f>F1700*AD1700</f>
        <v>0</v>
      </c>
      <c r="AM1700" s="26">
        <f>F1700*AE1700</f>
        <v>0</v>
      </c>
      <c r="AN1700" s="27" t="s">
        <v>1647</v>
      </c>
      <c r="AO1700" s="27" t="s">
        <v>1659</v>
      </c>
      <c r="AP1700" s="15" t="s">
        <v>1671</v>
      </c>
    </row>
    <row r="1701" spans="1:42" x14ac:dyDescent="0.2">
      <c r="D1701" s="28" t="s">
        <v>1246</v>
      </c>
      <c r="F1701" s="29">
        <v>2</v>
      </c>
    </row>
    <row r="1702" spans="1:42" x14ac:dyDescent="0.2">
      <c r="A1702" s="23" t="s">
        <v>852</v>
      </c>
      <c r="B1702" s="23" t="s">
        <v>1115</v>
      </c>
      <c r="C1702" s="23" t="s">
        <v>1172</v>
      </c>
      <c r="D1702" s="23" t="s">
        <v>1681</v>
      </c>
      <c r="E1702" s="23" t="s">
        <v>1604</v>
      </c>
      <c r="F1702" s="24">
        <v>2</v>
      </c>
      <c r="G1702" s="24">
        <v>0</v>
      </c>
      <c r="H1702" s="24">
        <f>ROUND(F1702*AD1702,2)</f>
        <v>0</v>
      </c>
      <c r="I1702" s="24">
        <f>J1702-H1702</f>
        <v>0</v>
      </c>
      <c r="J1702" s="24">
        <f>ROUND(F1702*G1702,2)</f>
        <v>0</v>
      </c>
      <c r="K1702" s="24">
        <v>1.4999999999999999E-2</v>
      </c>
      <c r="L1702" s="24">
        <f>F1702*K1702</f>
        <v>0.03</v>
      </c>
      <c r="M1702" s="25" t="s">
        <v>7</v>
      </c>
      <c r="N1702" s="24">
        <f>IF(M1702="5",I1702,0)</f>
        <v>0</v>
      </c>
      <c r="Y1702" s="24">
        <f>IF(AC1702=0,J1702,0)</f>
        <v>0</v>
      </c>
      <c r="Z1702" s="24">
        <f>IF(AC1702=15,J1702,0)</f>
        <v>0</v>
      </c>
      <c r="AA1702" s="24">
        <f>IF(AC1702=21,J1702,0)</f>
        <v>0</v>
      </c>
      <c r="AC1702" s="26">
        <v>21</v>
      </c>
      <c r="AD1702" s="26">
        <f>G1702*1</f>
        <v>0</v>
      </c>
      <c r="AE1702" s="26">
        <f>G1702*(1-1)</f>
        <v>0</v>
      </c>
      <c r="AL1702" s="26">
        <f>F1702*AD1702</f>
        <v>0</v>
      </c>
      <c r="AM1702" s="26">
        <f>F1702*AE1702</f>
        <v>0</v>
      </c>
      <c r="AN1702" s="27" t="s">
        <v>1647</v>
      </c>
      <c r="AO1702" s="27" t="s">
        <v>1659</v>
      </c>
      <c r="AP1702" s="15" t="s">
        <v>1671</v>
      </c>
    </row>
    <row r="1703" spans="1:42" x14ac:dyDescent="0.2">
      <c r="D1703" s="28" t="s">
        <v>1246</v>
      </c>
      <c r="F1703" s="29">
        <v>2</v>
      </c>
    </row>
    <row r="1704" spans="1:42" x14ac:dyDescent="0.2">
      <c r="A1704" s="23" t="s">
        <v>853</v>
      </c>
      <c r="B1704" s="23" t="s">
        <v>1115</v>
      </c>
      <c r="C1704" s="23" t="s">
        <v>1173</v>
      </c>
      <c r="D1704" s="23" t="s">
        <v>1287</v>
      </c>
      <c r="E1704" s="23" t="s">
        <v>1600</v>
      </c>
      <c r="F1704" s="24">
        <v>37.1</v>
      </c>
      <c r="G1704" s="24">
        <v>0</v>
      </c>
      <c r="H1704" s="24">
        <f>ROUND(F1704*AD1704,2)</f>
        <v>0</v>
      </c>
      <c r="I1704" s="24">
        <f>J1704-H1704</f>
        <v>0</v>
      </c>
      <c r="J1704" s="24">
        <f>ROUND(F1704*G1704,2)</f>
        <v>0</v>
      </c>
      <c r="K1704" s="24">
        <v>4.0000000000000003E-5</v>
      </c>
      <c r="L1704" s="24">
        <f>F1704*K1704</f>
        <v>1.4840000000000001E-3</v>
      </c>
      <c r="M1704" s="25" t="s">
        <v>7</v>
      </c>
      <c r="N1704" s="24">
        <f>IF(M1704="5",I1704,0)</f>
        <v>0</v>
      </c>
      <c r="Y1704" s="24">
        <f>IF(AC1704=0,J1704,0)</f>
        <v>0</v>
      </c>
      <c r="Z1704" s="24">
        <f>IF(AC1704=15,J1704,0)</f>
        <v>0</v>
      </c>
      <c r="AA1704" s="24">
        <f>IF(AC1704=21,J1704,0)</f>
        <v>0</v>
      </c>
      <c r="AC1704" s="26">
        <v>21</v>
      </c>
      <c r="AD1704" s="26">
        <f>G1704*0.0193808882907133</f>
        <v>0</v>
      </c>
      <c r="AE1704" s="26">
        <f>G1704*(1-0.0193808882907133)</f>
        <v>0</v>
      </c>
      <c r="AL1704" s="26">
        <f>F1704*AD1704</f>
        <v>0</v>
      </c>
      <c r="AM1704" s="26">
        <f>F1704*AE1704</f>
        <v>0</v>
      </c>
      <c r="AN1704" s="27" t="s">
        <v>1647</v>
      </c>
      <c r="AO1704" s="27" t="s">
        <v>1659</v>
      </c>
      <c r="AP1704" s="15" t="s">
        <v>1671</v>
      </c>
    </row>
    <row r="1705" spans="1:42" x14ac:dyDescent="0.2">
      <c r="D1705" s="28" t="s">
        <v>1582</v>
      </c>
      <c r="F1705" s="29">
        <v>37.1</v>
      </c>
    </row>
    <row r="1706" spans="1:42" x14ac:dyDescent="0.2">
      <c r="A1706" s="20"/>
      <c r="B1706" s="21" t="s">
        <v>1115</v>
      </c>
      <c r="C1706" s="21" t="s">
        <v>98</v>
      </c>
      <c r="D1706" s="42" t="s">
        <v>1289</v>
      </c>
      <c r="E1706" s="43"/>
      <c r="F1706" s="43"/>
      <c r="G1706" s="43"/>
      <c r="H1706" s="22">
        <f>SUM(H1707:H1713)</f>
        <v>0</v>
      </c>
      <c r="I1706" s="22">
        <f>SUM(I1707:I1713)</f>
        <v>0</v>
      </c>
      <c r="J1706" s="22">
        <f>H1706+I1706</f>
        <v>0</v>
      </c>
      <c r="K1706" s="15"/>
      <c r="L1706" s="22">
        <f>SUM(L1707:L1713)</f>
        <v>0.14508000000000001</v>
      </c>
      <c r="O1706" s="22">
        <f>IF(P1706="PR",J1706,SUM(N1707:N1713))</f>
        <v>0</v>
      </c>
      <c r="P1706" s="15" t="s">
        <v>1626</v>
      </c>
      <c r="Q1706" s="22">
        <f>IF(P1706="HS",H1706,0)</f>
        <v>0</v>
      </c>
      <c r="R1706" s="22">
        <f>IF(P1706="HS",I1706-O1706,0)</f>
        <v>0</v>
      </c>
      <c r="S1706" s="22">
        <f>IF(P1706="PS",H1706,0)</f>
        <v>0</v>
      </c>
      <c r="T1706" s="22">
        <f>IF(P1706="PS",I1706-O1706,0)</f>
        <v>0</v>
      </c>
      <c r="U1706" s="22">
        <f>IF(P1706="MP",H1706,0)</f>
        <v>0</v>
      </c>
      <c r="V1706" s="22">
        <f>IF(P1706="MP",I1706-O1706,0)</f>
        <v>0</v>
      </c>
      <c r="W1706" s="22">
        <f>IF(P1706="OM",H1706,0)</f>
        <v>0</v>
      </c>
      <c r="X1706" s="15" t="s">
        <v>1115</v>
      </c>
      <c r="AH1706" s="22">
        <f>SUM(Y1707:Y1713)</f>
        <v>0</v>
      </c>
      <c r="AI1706" s="22">
        <f>SUM(Z1707:Z1713)</f>
        <v>0</v>
      </c>
      <c r="AJ1706" s="22">
        <f>SUM(AA1707:AA1713)</f>
        <v>0</v>
      </c>
    </row>
    <row r="1707" spans="1:42" x14ac:dyDescent="0.2">
      <c r="A1707" s="23" t="s">
        <v>854</v>
      </c>
      <c r="B1707" s="23" t="s">
        <v>1115</v>
      </c>
      <c r="C1707" s="23" t="s">
        <v>1174</v>
      </c>
      <c r="D1707" s="23" t="s">
        <v>1409</v>
      </c>
      <c r="E1707" s="23" t="s">
        <v>1604</v>
      </c>
      <c r="F1707" s="24">
        <v>2</v>
      </c>
      <c r="G1707" s="24">
        <v>0</v>
      </c>
      <c r="H1707" s="24">
        <f t="shared" ref="H1707:H1713" si="396">ROUND(F1707*AD1707,2)</f>
        <v>0</v>
      </c>
      <c r="I1707" s="24">
        <f t="shared" ref="I1707:I1713" si="397">J1707-H1707</f>
        <v>0</v>
      </c>
      <c r="J1707" s="24">
        <f t="shared" ref="J1707:J1713" si="398">ROUND(F1707*G1707,2)</f>
        <v>0</v>
      </c>
      <c r="K1707" s="24">
        <v>0</v>
      </c>
      <c r="L1707" s="24">
        <f t="shared" ref="L1707:L1713" si="399">F1707*K1707</f>
        <v>0</v>
      </c>
      <c r="M1707" s="25" t="s">
        <v>8</v>
      </c>
      <c r="N1707" s="24">
        <f t="shared" ref="N1707:N1713" si="400">IF(M1707="5",I1707,0)</f>
        <v>0</v>
      </c>
      <c r="Y1707" s="24">
        <f t="shared" ref="Y1707:Y1713" si="401">IF(AC1707=0,J1707,0)</f>
        <v>0</v>
      </c>
      <c r="Z1707" s="24">
        <f t="shared" ref="Z1707:Z1713" si="402">IF(AC1707=15,J1707,0)</f>
        <v>0</v>
      </c>
      <c r="AA1707" s="24">
        <f t="shared" ref="AA1707:AA1713" si="403">IF(AC1707=21,J1707,0)</f>
        <v>0</v>
      </c>
      <c r="AC1707" s="26">
        <v>21</v>
      </c>
      <c r="AD1707" s="26">
        <f t="shared" ref="AD1707:AD1713" si="404">G1707*0</f>
        <v>0</v>
      </c>
      <c r="AE1707" s="26">
        <f t="shared" ref="AE1707:AE1713" si="405">G1707*(1-0)</f>
        <v>0</v>
      </c>
      <c r="AL1707" s="26">
        <f t="shared" ref="AL1707:AL1713" si="406">F1707*AD1707</f>
        <v>0</v>
      </c>
      <c r="AM1707" s="26">
        <f t="shared" ref="AM1707:AM1713" si="407">F1707*AE1707</f>
        <v>0</v>
      </c>
      <c r="AN1707" s="27" t="s">
        <v>1648</v>
      </c>
      <c r="AO1707" s="27" t="s">
        <v>1659</v>
      </c>
      <c r="AP1707" s="15" t="s">
        <v>1671</v>
      </c>
    </row>
    <row r="1708" spans="1:42" x14ac:dyDescent="0.2">
      <c r="A1708" s="23" t="s">
        <v>855</v>
      </c>
      <c r="B1708" s="23" t="s">
        <v>1115</v>
      </c>
      <c r="C1708" s="23" t="s">
        <v>1175</v>
      </c>
      <c r="D1708" s="23" t="s">
        <v>1291</v>
      </c>
      <c r="E1708" s="23" t="s">
        <v>1604</v>
      </c>
      <c r="F1708" s="24">
        <v>2</v>
      </c>
      <c r="G1708" s="24">
        <v>0</v>
      </c>
      <c r="H1708" s="24">
        <f t="shared" si="396"/>
        <v>0</v>
      </c>
      <c r="I1708" s="24">
        <f t="shared" si="397"/>
        <v>0</v>
      </c>
      <c r="J1708" s="24">
        <f t="shared" si="398"/>
        <v>0</v>
      </c>
      <c r="K1708" s="24">
        <v>4.0000000000000002E-4</v>
      </c>
      <c r="L1708" s="24">
        <f t="shared" si="399"/>
        <v>8.0000000000000004E-4</v>
      </c>
      <c r="M1708" s="25" t="s">
        <v>8</v>
      </c>
      <c r="N1708" s="24">
        <f t="shared" si="400"/>
        <v>0</v>
      </c>
      <c r="Y1708" s="24">
        <f t="shared" si="401"/>
        <v>0</v>
      </c>
      <c r="Z1708" s="24">
        <f t="shared" si="402"/>
        <v>0</v>
      </c>
      <c r="AA1708" s="24">
        <f t="shared" si="403"/>
        <v>0</v>
      </c>
      <c r="AC1708" s="26">
        <v>21</v>
      </c>
      <c r="AD1708" s="26">
        <f t="shared" si="404"/>
        <v>0</v>
      </c>
      <c r="AE1708" s="26">
        <f t="shared" si="405"/>
        <v>0</v>
      </c>
      <c r="AL1708" s="26">
        <f t="shared" si="406"/>
        <v>0</v>
      </c>
      <c r="AM1708" s="26">
        <f t="shared" si="407"/>
        <v>0</v>
      </c>
      <c r="AN1708" s="27" t="s">
        <v>1648</v>
      </c>
      <c r="AO1708" s="27" t="s">
        <v>1659</v>
      </c>
      <c r="AP1708" s="15" t="s">
        <v>1671</v>
      </c>
    </row>
    <row r="1709" spans="1:42" x14ac:dyDescent="0.2">
      <c r="A1709" s="23" t="s">
        <v>856</v>
      </c>
      <c r="B1709" s="23" t="s">
        <v>1115</v>
      </c>
      <c r="C1709" s="23" t="s">
        <v>1176</v>
      </c>
      <c r="D1709" s="23" t="s">
        <v>1292</v>
      </c>
      <c r="E1709" s="23" t="s">
        <v>1604</v>
      </c>
      <c r="F1709" s="24">
        <v>2</v>
      </c>
      <c r="G1709" s="24">
        <v>0</v>
      </c>
      <c r="H1709" s="24">
        <f t="shared" si="396"/>
        <v>0</v>
      </c>
      <c r="I1709" s="24">
        <f t="shared" si="397"/>
        <v>0</v>
      </c>
      <c r="J1709" s="24">
        <f t="shared" si="398"/>
        <v>0</v>
      </c>
      <c r="K1709" s="24">
        <v>3.0000000000000001E-3</v>
      </c>
      <c r="L1709" s="24">
        <f t="shared" si="399"/>
        <v>6.0000000000000001E-3</v>
      </c>
      <c r="M1709" s="25" t="s">
        <v>8</v>
      </c>
      <c r="N1709" s="24">
        <f t="shared" si="400"/>
        <v>0</v>
      </c>
      <c r="Y1709" s="24">
        <f t="shared" si="401"/>
        <v>0</v>
      </c>
      <c r="Z1709" s="24">
        <f t="shared" si="402"/>
        <v>0</v>
      </c>
      <c r="AA1709" s="24">
        <f t="shared" si="403"/>
        <v>0</v>
      </c>
      <c r="AC1709" s="26">
        <v>21</v>
      </c>
      <c r="AD1709" s="26">
        <f t="shared" si="404"/>
        <v>0</v>
      </c>
      <c r="AE1709" s="26">
        <f t="shared" si="405"/>
        <v>0</v>
      </c>
      <c r="AL1709" s="26">
        <f t="shared" si="406"/>
        <v>0</v>
      </c>
      <c r="AM1709" s="26">
        <f t="shared" si="407"/>
        <v>0</v>
      </c>
      <c r="AN1709" s="27" t="s">
        <v>1648</v>
      </c>
      <c r="AO1709" s="27" t="s">
        <v>1659</v>
      </c>
      <c r="AP1709" s="15" t="s">
        <v>1671</v>
      </c>
    </row>
    <row r="1710" spans="1:42" x14ac:dyDescent="0.2">
      <c r="A1710" s="23" t="s">
        <v>857</v>
      </c>
      <c r="B1710" s="23" t="s">
        <v>1115</v>
      </c>
      <c r="C1710" s="23" t="s">
        <v>1177</v>
      </c>
      <c r="D1710" s="23" t="s">
        <v>1293</v>
      </c>
      <c r="E1710" s="23" t="s">
        <v>1604</v>
      </c>
      <c r="F1710" s="24">
        <v>2</v>
      </c>
      <c r="G1710" s="24">
        <v>0</v>
      </c>
      <c r="H1710" s="24">
        <f t="shared" si="396"/>
        <v>0</v>
      </c>
      <c r="I1710" s="24">
        <f t="shared" si="397"/>
        <v>0</v>
      </c>
      <c r="J1710" s="24">
        <f t="shared" si="398"/>
        <v>0</v>
      </c>
      <c r="K1710" s="24">
        <v>5.0000000000000001E-4</v>
      </c>
      <c r="L1710" s="24">
        <f t="shared" si="399"/>
        <v>1E-3</v>
      </c>
      <c r="M1710" s="25" t="s">
        <v>8</v>
      </c>
      <c r="N1710" s="24">
        <f t="shared" si="400"/>
        <v>0</v>
      </c>
      <c r="Y1710" s="24">
        <f t="shared" si="401"/>
        <v>0</v>
      </c>
      <c r="Z1710" s="24">
        <f t="shared" si="402"/>
        <v>0</v>
      </c>
      <c r="AA1710" s="24">
        <f t="shared" si="403"/>
        <v>0</v>
      </c>
      <c r="AC1710" s="26">
        <v>21</v>
      </c>
      <c r="AD1710" s="26">
        <f t="shared" si="404"/>
        <v>0</v>
      </c>
      <c r="AE1710" s="26">
        <f t="shared" si="405"/>
        <v>0</v>
      </c>
      <c r="AL1710" s="26">
        <f t="shared" si="406"/>
        <v>0</v>
      </c>
      <c r="AM1710" s="26">
        <f t="shared" si="407"/>
        <v>0</v>
      </c>
      <c r="AN1710" s="27" t="s">
        <v>1648</v>
      </c>
      <c r="AO1710" s="27" t="s">
        <v>1659</v>
      </c>
      <c r="AP1710" s="15" t="s">
        <v>1671</v>
      </c>
    </row>
    <row r="1711" spans="1:42" x14ac:dyDescent="0.2">
      <c r="A1711" s="23" t="s">
        <v>858</v>
      </c>
      <c r="B1711" s="23" t="s">
        <v>1115</v>
      </c>
      <c r="C1711" s="23" t="s">
        <v>1179</v>
      </c>
      <c r="D1711" s="23" t="s">
        <v>1295</v>
      </c>
      <c r="E1711" s="23" t="s">
        <v>1600</v>
      </c>
      <c r="F1711" s="24">
        <v>5.6</v>
      </c>
      <c r="G1711" s="24">
        <v>0</v>
      </c>
      <c r="H1711" s="24">
        <f t="shared" si="396"/>
        <v>0</v>
      </c>
      <c r="I1711" s="24">
        <f t="shared" si="397"/>
        <v>0</v>
      </c>
      <c r="J1711" s="24">
        <f t="shared" si="398"/>
        <v>0</v>
      </c>
      <c r="K1711" s="24">
        <v>0.02</v>
      </c>
      <c r="L1711" s="24">
        <f t="shared" si="399"/>
        <v>0.11199999999999999</v>
      </c>
      <c r="M1711" s="25" t="s">
        <v>7</v>
      </c>
      <c r="N1711" s="24">
        <f t="shared" si="400"/>
        <v>0</v>
      </c>
      <c r="Y1711" s="24">
        <f t="shared" si="401"/>
        <v>0</v>
      </c>
      <c r="Z1711" s="24">
        <f t="shared" si="402"/>
        <v>0</v>
      </c>
      <c r="AA1711" s="24">
        <f t="shared" si="403"/>
        <v>0</v>
      </c>
      <c r="AC1711" s="26">
        <v>21</v>
      </c>
      <c r="AD1711" s="26">
        <f t="shared" si="404"/>
        <v>0</v>
      </c>
      <c r="AE1711" s="26">
        <f t="shared" si="405"/>
        <v>0</v>
      </c>
      <c r="AL1711" s="26">
        <f t="shared" si="406"/>
        <v>0</v>
      </c>
      <c r="AM1711" s="26">
        <f t="shared" si="407"/>
        <v>0</v>
      </c>
      <c r="AN1711" s="27" t="s">
        <v>1648</v>
      </c>
      <c r="AO1711" s="27" t="s">
        <v>1659</v>
      </c>
      <c r="AP1711" s="15" t="s">
        <v>1671</v>
      </c>
    </row>
    <row r="1712" spans="1:42" x14ac:dyDescent="0.2">
      <c r="A1712" s="23" t="s">
        <v>859</v>
      </c>
      <c r="B1712" s="23" t="s">
        <v>1115</v>
      </c>
      <c r="C1712" s="23" t="s">
        <v>1178</v>
      </c>
      <c r="D1712" s="23" t="s">
        <v>1294</v>
      </c>
      <c r="E1712" s="23" t="s">
        <v>1601</v>
      </c>
      <c r="F1712" s="24">
        <v>1.2</v>
      </c>
      <c r="G1712" s="24">
        <v>0</v>
      </c>
      <c r="H1712" s="24">
        <f t="shared" si="396"/>
        <v>0</v>
      </c>
      <c r="I1712" s="24">
        <f t="shared" si="397"/>
        <v>0</v>
      </c>
      <c r="J1712" s="24">
        <f t="shared" si="398"/>
        <v>0</v>
      </c>
      <c r="K1712" s="24">
        <v>9.4000000000000004E-3</v>
      </c>
      <c r="L1712" s="24">
        <f t="shared" si="399"/>
        <v>1.128E-2</v>
      </c>
      <c r="M1712" s="25" t="s">
        <v>8</v>
      </c>
      <c r="N1712" s="24">
        <f t="shared" si="400"/>
        <v>0</v>
      </c>
      <c r="Y1712" s="24">
        <f t="shared" si="401"/>
        <v>0</v>
      </c>
      <c r="Z1712" s="24">
        <f t="shared" si="402"/>
        <v>0</v>
      </c>
      <c r="AA1712" s="24">
        <f t="shared" si="403"/>
        <v>0</v>
      </c>
      <c r="AC1712" s="26">
        <v>21</v>
      </c>
      <c r="AD1712" s="26">
        <f t="shared" si="404"/>
        <v>0</v>
      </c>
      <c r="AE1712" s="26">
        <f t="shared" si="405"/>
        <v>0</v>
      </c>
      <c r="AL1712" s="26">
        <f t="shared" si="406"/>
        <v>0</v>
      </c>
      <c r="AM1712" s="26">
        <f t="shared" si="407"/>
        <v>0</v>
      </c>
      <c r="AN1712" s="27" t="s">
        <v>1648</v>
      </c>
      <c r="AO1712" s="27" t="s">
        <v>1659</v>
      </c>
      <c r="AP1712" s="15" t="s">
        <v>1671</v>
      </c>
    </row>
    <row r="1713" spans="1:42" x14ac:dyDescent="0.2">
      <c r="A1713" s="23" t="s">
        <v>860</v>
      </c>
      <c r="B1713" s="23" t="s">
        <v>1115</v>
      </c>
      <c r="C1713" s="23" t="s">
        <v>1180</v>
      </c>
      <c r="D1713" s="23" t="s">
        <v>1296</v>
      </c>
      <c r="E1713" s="23" t="s">
        <v>1604</v>
      </c>
      <c r="F1713" s="24">
        <v>2</v>
      </c>
      <c r="G1713" s="24">
        <v>0</v>
      </c>
      <c r="H1713" s="24">
        <f t="shared" si="396"/>
        <v>0</v>
      </c>
      <c r="I1713" s="24">
        <f t="shared" si="397"/>
        <v>0</v>
      </c>
      <c r="J1713" s="24">
        <f t="shared" si="398"/>
        <v>0</v>
      </c>
      <c r="K1713" s="24">
        <v>7.0000000000000001E-3</v>
      </c>
      <c r="L1713" s="24">
        <f t="shared" si="399"/>
        <v>1.4E-2</v>
      </c>
      <c r="M1713" s="25" t="s">
        <v>8</v>
      </c>
      <c r="N1713" s="24">
        <f t="shared" si="400"/>
        <v>0</v>
      </c>
      <c r="Y1713" s="24">
        <f t="shared" si="401"/>
        <v>0</v>
      </c>
      <c r="Z1713" s="24">
        <f t="shared" si="402"/>
        <v>0</v>
      </c>
      <c r="AA1713" s="24">
        <f t="shared" si="403"/>
        <v>0</v>
      </c>
      <c r="AC1713" s="26">
        <v>21</v>
      </c>
      <c r="AD1713" s="26">
        <f t="shared" si="404"/>
        <v>0</v>
      </c>
      <c r="AE1713" s="26">
        <f t="shared" si="405"/>
        <v>0</v>
      </c>
      <c r="AL1713" s="26">
        <f t="shared" si="406"/>
        <v>0</v>
      </c>
      <c r="AM1713" s="26">
        <f t="shared" si="407"/>
        <v>0</v>
      </c>
      <c r="AN1713" s="27" t="s">
        <v>1648</v>
      </c>
      <c r="AO1713" s="27" t="s">
        <v>1659</v>
      </c>
      <c r="AP1713" s="15" t="s">
        <v>1671</v>
      </c>
    </row>
    <row r="1714" spans="1:42" x14ac:dyDescent="0.2">
      <c r="A1714" s="20"/>
      <c r="B1714" s="21" t="s">
        <v>1115</v>
      </c>
      <c r="C1714" s="21" t="s">
        <v>99</v>
      </c>
      <c r="D1714" s="42" t="s">
        <v>1297</v>
      </c>
      <c r="E1714" s="43"/>
      <c r="F1714" s="43"/>
      <c r="G1714" s="43"/>
      <c r="H1714" s="22">
        <f>SUM(H1715:H1721)</f>
        <v>0</v>
      </c>
      <c r="I1714" s="22">
        <f>SUM(I1715:I1721)</f>
        <v>0</v>
      </c>
      <c r="J1714" s="22">
        <f>H1714+I1714</f>
        <v>0</v>
      </c>
      <c r="K1714" s="15"/>
      <c r="L1714" s="22">
        <f>SUM(L1715:L1721)</f>
        <v>1.5736600000000003</v>
      </c>
      <c r="O1714" s="22">
        <f>IF(P1714="PR",J1714,SUM(N1715:N1721))</f>
        <v>0</v>
      </c>
      <c r="P1714" s="15" t="s">
        <v>1626</v>
      </c>
      <c r="Q1714" s="22">
        <f>IF(P1714="HS",H1714,0)</f>
        <v>0</v>
      </c>
      <c r="R1714" s="22">
        <f>IF(P1714="HS",I1714-O1714,0)</f>
        <v>0</v>
      </c>
      <c r="S1714" s="22">
        <f>IF(P1714="PS",H1714,0)</f>
        <v>0</v>
      </c>
      <c r="T1714" s="22">
        <f>IF(P1714="PS",I1714-O1714,0)</f>
        <v>0</v>
      </c>
      <c r="U1714" s="22">
        <f>IF(P1714="MP",H1714,0)</f>
        <v>0</v>
      </c>
      <c r="V1714" s="22">
        <f>IF(P1714="MP",I1714-O1714,0)</f>
        <v>0</v>
      </c>
      <c r="W1714" s="22">
        <f>IF(P1714="OM",H1714,0)</f>
        <v>0</v>
      </c>
      <c r="X1714" s="15" t="s">
        <v>1115</v>
      </c>
      <c r="AH1714" s="22">
        <f>SUM(Y1715:Y1721)</f>
        <v>0</v>
      </c>
      <c r="AI1714" s="22">
        <f>SUM(Z1715:Z1721)</f>
        <v>0</v>
      </c>
      <c r="AJ1714" s="22">
        <f>SUM(AA1715:AA1721)</f>
        <v>0</v>
      </c>
    </row>
    <row r="1715" spans="1:42" x14ac:dyDescent="0.2">
      <c r="A1715" s="23" t="s">
        <v>861</v>
      </c>
      <c r="B1715" s="23" t="s">
        <v>1115</v>
      </c>
      <c r="C1715" s="23" t="s">
        <v>1200</v>
      </c>
      <c r="D1715" s="23" t="s">
        <v>1298</v>
      </c>
      <c r="E1715" s="23" t="s">
        <v>1601</v>
      </c>
      <c r="F1715" s="24">
        <v>1.2</v>
      </c>
      <c r="G1715" s="24">
        <v>0</v>
      </c>
      <c r="H1715" s="24">
        <f t="shared" ref="H1715:H1721" si="408">ROUND(F1715*AD1715,2)</f>
        <v>0</v>
      </c>
      <c r="I1715" s="24">
        <f t="shared" ref="I1715:I1721" si="409">J1715-H1715</f>
        <v>0</v>
      </c>
      <c r="J1715" s="24">
        <f t="shared" ref="J1715:J1721" si="410">ROUND(F1715*G1715,2)</f>
        <v>0</v>
      </c>
      <c r="K1715" s="24">
        <v>3.9600000000000003E-2</v>
      </c>
      <c r="L1715" s="24">
        <f t="shared" ref="L1715:L1721" si="411">F1715*K1715</f>
        <v>4.752E-2</v>
      </c>
      <c r="M1715" s="25" t="s">
        <v>7</v>
      </c>
      <c r="N1715" s="24">
        <f t="shared" ref="N1715:N1721" si="412">IF(M1715="5",I1715,0)</f>
        <v>0</v>
      </c>
      <c r="Y1715" s="24">
        <f t="shared" ref="Y1715:Y1721" si="413">IF(AC1715=0,J1715,0)</f>
        <v>0</v>
      </c>
      <c r="Z1715" s="24">
        <f t="shared" ref="Z1715:Z1721" si="414">IF(AC1715=15,J1715,0)</f>
        <v>0</v>
      </c>
      <c r="AA1715" s="24">
        <f t="shared" ref="AA1715:AA1721" si="415">IF(AC1715=21,J1715,0)</f>
        <v>0</v>
      </c>
      <c r="AC1715" s="26">
        <v>21</v>
      </c>
      <c r="AD1715" s="26">
        <f t="shared" ref="AD1715:AD1721" si="416">G1715*0</f>
        <v>0</v>
      </c>
      <c r="AE1715" s="26">
        <f t="shared" ref="AE1715:AE1721" si="417">G1715*(1-0)</f>
        <v>0</v>
      </c>
      <c r="AL1715" s="26">
        <f t="shared" ref="AL1715:AL1721" si="418">F1715*AD1715</f>
        <v>0</v>
      </c>
      <c r="AM1715" s="26">
        <f t="shared" ref="AM1715:AM1721" si="419">F1715*AE1715</f>
        <v>0</v>
      </c>
      <c r="AN1715" s="27" t="s">
        <v>1649</v>
      </c>
      <c r="AO1715" s="27" t="s">
        <v>1659</v>
      </c>
      <c r="AP1715" s="15" t="s">
        <v>1671</v>
      </c>
    </row>
    <row r="1716" spans="1:42" x14ac:dyDescent="0.2">
      <c r="A1716" s="23" t="s">
        <v>862</v>
      </c>
      <c r="B1716" s="23" t="s">
        <v>1115</v>
      </c>
      <c r="C1716" s="23" t="s">
        <v>1182</v>
      </c>
      <c r="D1716" s="23" t="s">
        <v>1299</v>
      </c>
      <c r="E1716" s="23" t="s">
        <v>1604</v>
      </c>
      <c r="F1716" s="24">
        <v>1</v>
      </c>
      <c r="G1716" s="24">
        <v>0</v>
      </c>
      <c r="H1716" s="24">
        <f t="shared" si="408"/>
        <v>0</v>
      </c>
      <c r="I1716" s="24">
        <f t="shared" si="409"/>
        <v>0</v>
      </c>
      <c r="J1716" s="24">
        <f t="shared" si="410"/>
        <v>0</v>
      </c>
      <c r="K1716" s="24">
        <v>5.1999999999999995E-4</v>
      </c>
      <c r="L1716" s="24">
        <f t="shared" si="411"/>
        <v>5.1999999999999995E-4</v>
      </c>
      <c r="M1716" s="25" t="s">
        <v>7</v>
      </c>
      <c r="N1716" s="24">
        <f t="shared" si="412"/>
        <v>0</v>
      </c>
      <c r="Y1716" s="24">
        <f t="shared" si="413"/>
        <v>0</v>
      </c>
      <c r="Z1716" s="24">
        <f t="shared" si="414"/>
        <v>0</v>
      </c>
      <c r="AA1716" s="24">
        <f t="shared" si="415"/>
        <v>0</v>
      </c>
      <c r="AC1716" s="26">
        <v>21</v>
      </c>
      <c r="AD1716" s="26">
        <f t="shared" si="416"/>
        <v>0</v>
      </c>
      <c r="AE1716" s="26">
        <f t="shared" si="417"/>
        <v>0</v>
      </c>
      <c r="AL1716" s="26">
        <f t="shared" si="418"/>
        <v>0</v>
      </c>
      <c r="AM1716" s="26">
        <f t="shared" si="419"/>
        <v>0</v>
      </c>
      <c r="AN1716" s="27" t="s">
        <v>1649</v>
      </c>
      <c r="AO1716" s="27" t="s">
        <v>1659</v>
      </c>
      <c r="AP1716" s="15" t="s">
        <v>1671</v>
      </c>
    </row>
    <row r="1717" spans="1:42" x14ac:dyDescent="0.2">
      <c r="A1717" s="23" t="s">
        <v>863</v>
      </c>
      <c r="B1717" s="23" t="s">
        <v>1115</v>
      </c>
      <c r="C1717" s="23" t="s">
        <v>1183</v>
      </c>
      <c r="D1717" s="23" t="s">
        <v>1300</v>
      </c>
      <c r="E1717" s="23" t="s">
        <v>1604</v>
      </c>
      <c r="F1717" s="24">
        <v>1</v>
      </c>
      <c r="G1717" s="24">
        <v>0</v>
      </c>
      <c r="H1717" s="24">
        <f t="shared" si="408"/>
        <v>0</v>
      </c>
      <c r="I1717" s="24">
        <f t="shared" si="409"/>
        <v>0</v>
      </c>
      <c r="J1717" s="24">
        <f t="shared" si="410"/>
        <v>0</v>
      </c>
      <c r="K1717" s="24">
        <v>2.2499999999999998E-3</v>
      </c>
      <c r="L1717" s="24">
        <f t="shared" si="411"/>
        <v>2.2499999999999998E-3</v>
      </c>
      <c r="M1717" s="25" t="s">
        <v>7</v>
      </c>
      <c r="N1717" s="24">
        <f t="shared" si="412"/>
        <v>0</v>
      </c>
      <c r="Y1717" s="24">
        <f t="shared" si="413"/>
        <v>0</v>
      </c>
      <c r="Z1717" s="24">
        <f t="shared" si="414"/>
        <v>0</v>
      </c>
      <c r="AA1717" s="24">
        <f t="shared" si="415"/>
        <v>0</v>
      </c>
      <c r="AC1717" s="26">
        <v>21</v>
      </c>
      <c r="AD1717" s="26">
        <f t="shared" si="416"/>
        <v>0</v>
      </c>
      <c r="AE1717" s="26">
        <f t="shared" si="417"/>
        <v>0</v>
      </c>
      <c r="AL1717" s="26">
        <f t="shared" si="418"/>
        <v>0</v>
      </c>
      <c r="AM1717" s="26">
        <f t="shared" si="419"/>
        <v>0</v>
      </c>
      <c r="AN1717" s="27" t="s">
        <v>1649</v>
      </c>
      <c r="AO1717" s="27" t="s">
        <v>1659</v>
      </c>
      <c r="AP1717" s="15" t="s">
        <v>1671</v>
      </c>
    </row>
    <row r="1718" spans="1:42" x14ac:dyDescent="0.2">
      <c r="A1718" s="23" t="s">
        <v>864</v>
      </c>
      <c r="B1718" s="23" t="s">
        <v>1115</v>
      </c>
      <c r="C1718" s="23" t="s">
        <v>1184</v>
      </c>
      <c r="D1718" s="23" t="s">
        <v>1301</v>
      </c>
      <c r="E1718" s="23" t="s">
        <v>1604</v>
      </c>
      <c r="F1718" s="24">
        <v>1</v>
      </c>
      <c r="G1718" s="24">
        <v>0</v>
      </c>
      <c r="H1718" s="24">
        <f t="shared" si="408"/>
        <v>0</v>
      </c>
      <c r="I1718" s="24">
        <f t="shared" si="409"/>
        <v>0</v>
      </c>
      <c r="J1718" s="24">
        <f t="shared" si="410"/>
        <v>0</v>
      </c>
      <c r="K1718" s="24">
        <v>1.933E-2</v>
      </c>
      <c r="L1718" s="24">
        <f t="shared" si="411"/>
        <v>1.933E-2</v>
      </c>
      <c r="M1718" s="25" t="s">
        <v>7</v>
      </c>
      <c r="N1718" s="24">
        <f t="shared" si="412"/>
        <v>0</v>
      </c>
      <c r="Y1718" s="24">
        <f t="shared" si="413"/>
        <v>0</v>
      </c>
      <c r="Z1718" s="24">
        <f t="shared" si="414"/>
        <v>0</v>
      </c>
      <c r="AA1718" s="24">
        <f t="shared" si="415"/>
        <v>0</v>
      </c>
      <c r="AC1718" s="26">
        <v>21</v>
      </c>
      <c r="AD1718" s="26">
        <f t="shared" si="416"/>
        <v>0</v>
      </c>
      <c r="AE1718" s="26">
        <f t="shared" si="417"/>
        <v>0</v>
      </c>
      <c r="AL1718" s="26">
        <f t="shared" si="418"/>
        <v>0</v>
      </c>
      <c r="AM1718" s="26">
        <f t="shared" si="419"/>
        <v>0</v>
      </c>
      <c r="AN1718" s="27" t="s">
        <v>1649</v>
      </c>
      <c r="AO1718" s="27" t="s">
        <v>1659</v>
      </c>
      <c r="AP1718" s="15" t="s">
        <v>1671</v>
      </c>
    </row>
    <row r="1719" spans="1:42" x14ac:dyDescent="0.2">
      <c r="A1719" s="23" t="s">
        <v>865</v>
      </c>
      <c r="B1719" s="23" t="s">
        <v>1115</v>
      </c>
      <c r="C1719" s="23" t="s">
        <v>1185</v>
      </c>
      <c r="D1719" s="23" t="s">
        <v>1302</v>
      </c>
      <c r="E1719" s="23" t="s">
        <v>1604</v>
      </c>
      <c r="F1719" s="24">
        <v>2</v>
      </c>
      <c r="G1719" s="24">
        <v>0</v>
      </c>
      <c r="H1719" s="24">
        <f t="shared" si="408"/>
        <v>0</v>
      </c>
      <c r="I1719" s="24">
        <f t="shared" si="409"/>
        <v>0</v>
      </c>
      <c r="J1719" s="24">
        <f t="shared" si="410"/>
        <v>0</v>
      </c>
      <c r="K1719" s="24">
        <v>1.56E-3</v>
      </c>
      <c r="L1719" s="24">
        <f t="shared" si="411"/>
        <v>3.1199999999999999E-3</v>
      </c>
      <c r="M1719" s="25" t="s">
        <v>7</v>
      </c>
      <c r="N1719" s="24">
        <f t="shared" si="412"/>
        <v>0</v>
      </c>
      <c r="Y1719" s="24">
        <f t="shared" si="413"/>
        <v>0</v>
      </c>
      <c r="Z1719" s="24">
        <f t="shared" si="414"/>
        <v>0</v>
      </c>
      <c r="AA1719" s="24">
        <f t="shared" si="415"/>
        <v>0</v>
      </c>
      <c r="AC1719" s="26">
        <v>21</v>
      </c>
      <c r="AD1719" s="26">
        <f t="shared" si="416"/>
        <v>0</v>
      </c>
      <c r="AE1719" s="26">
        <f t="shared" si="417"/>
        <v>0</v>
      </c>
      <c r="AL1719" s="26">
        <f t="shared" si="418"/>
        <v>0</v>
      </c>
      <c r="AM1719" s="26">
        <f t="shared" si="419"/>
        <v>0</v>
      </c>
      <c r="AN1719" s="27" t="s">
        <v>1649</v>
      </c>
      <c r="AO1719" s="27" t="s">
        <v>1659</v>
      </c>
      <c r="AP1719" s="15" t="s">
        <v>1671</v>
      </c>
    </row>
    <row r="1720" spans="1:42" x14ac:dyDescent="0.2">
      <c r="A1720" s="23" t="s">
        <v>866</v>
      </c>
      <c r="B1720" s="23" t="s">
        <v>1115</v>
      </c>
      <c r="C1720" s="23" t="s">
        <v>1186</v>
      </c>
      <c r="D1720" s="23" t="s">
        <v>1303</v>
      </c>
      <c r="E1720" s="23" t="s">
        <v>1604</v>
      </c>
      <c r="F1720" s="24">
        <v>2</v>
      </c>
      <c r="G1720" s="24">
        <v>0</v>
      </c>
      <c r="H1720" s="24">
        <f t="shared" si="408"/>
        <v>0</v>
      </c>
      <c r="I1720" s="24">
        <f t="shared" si="409"/>
        <v>0</v>
      </c>
      <c r="J1720" s="24">
        <f t="shared" si="410"/>
        <v>0</v>
      </c>
      <c r="K1720" s="24">
        <v>1.9460000000000002E-2</v>
      </c>
      <c r="L1720" s="24">
        <f t="shared" si="411"/>
        <v>3.8920000000000003E-2</v>
      </c>
      <c r="M1720" s="25" t="s">
        <v>7</v>
      </c>
      <c r="N1720" s="24">
        <f t="shared" si="412"/>
        <v>0</v>
      </c>
      <c r="Y1720" s="24">
        <f t="shared" si="413"/>
        <v>0</v>
      </c>
      <c r="Z1720" s="24">
        <f t="shared" si="414"/>
        <v>0</v>
      </c>
      <c r="AA1720" s="24">
        <f t="shared" si="415"/>
        <v>0</v>
      </c>
      <c r="AC1720" s="26">
        <v>21</v>
      </c>
      <c r="AD1720" s="26">
        <f t="shared" si="416"/>
        <v>0</v>
      </c>
      <c r="AE1720" s="26">
        <f t="shared" si="417"/>
        <v>0</v>
      </c>
      <c r="AL1720" s="26">
        <f t="shared" si="418"/>
        <v>0</v>
      </c>
      <c r="AM1720" s="26">
        <f t="shared" si="419"/>
        <v>0</v>
      </c>
      <c r="AN1720" s="27" t="s">
        <v>1649</v>
      </c>
      <c r="AO1720" s="27" t="s">
        <v>1659</v>
      </c>
      <c r="AP1720" s="15" t="s">
        <v>1671</v>
      </c>
    </row>
    <row r="1721" spans="1:42" x14ac:dyDescent="0.2">
      <c r="A1721" s="23" t="s">
        <v>867</v>
      </c>
      <c r="B1721" s="23" t="s">
        <v>1115</v>
      </c>
      <c r="C1721" s="23" t="s">
        <v>1187</v>
      </c>
      <c r="D1721" s="23" t="s">
        <v>1304</v>
      </c>
      <c r="E1721" s="23" t="s">
        <v>1600</v>
      </c>
      <c r="F1721" s="24">
        <v>21.5</v>
      </c>
      <c r="G1721" s="24">
        <v>0</v>
      </c>
      <c r="H1721" s="24">
        <f t="shared" si="408"/>
        <v>0</v>
      </c>
      <c r="I1721" s="24">
        <f t="shared" si="409"/>
        <v>0</v>
      </c>
      <c r="J1721" s="24">
        <f t="shared" si="410"/>
        <v>0</v>
      </c>
      <c r="K1721" s="24">
        <v>6.8000000000000005E-2</v>
      </c>
      <c r="L1721" s="24">
        <f t="shared" si="411"/>
        <v>1.4620000000000002</v>
      </c>
      <c r="M1721" s="25" t="s">
        <v>7</v>
      </c>
      <c r="N1721" s="24">
        <f t="shared" si="412"/>
        <v>0</v>
      </c>
      <c r="Y1721" s="24">
        <f t="shared" si="413"/>
        <v>0</v>
      </c>
      <c r="Z1721" s="24">
        <f t="shared" si="414"/>
        <v>0</v>
      </c>
      <c r="AA1721" s="24">
        <f t="shared" si="415"/>
        <v>0</v>
      </c>
      <c r="AC1721" s="26">
        <v>21</v>
      </c>
      <c r="AD1721" s="26">
        <f t="shared" si="416"/>
        <v>0</v>
      </c>
      <c r="AE1721" s="26">
        <f t="shared" si="417"/>
        <v>0</v>
      </c>
      <c r="AL1721" s="26">
        <f t="shared" si="418"/>
        <v>0</v>
      </c>
      <c r="AM1721" s="26">
        <f t="shared" si="419"/>
        <v>0</v>
      </c>
      <c r="AN1721" s="27" t="s">
        <v>1649</v>
      </c>
      <c r="AO1721" s="27" t="s">
        <v>1659</v>
      </c>
      <c r="AP1721" s="15" t="s">
        <v>1671</v>
      </c>
    </row>
    <row r="1722" spans="1:42" x14ac:dyDescent="0.2">
      <c r="A1722" s="20"/>
      <c r="B1722" s="21" t="s">
        <v>1115</v>
      </c>
      <c r="C1722" s="21" t="s">
        <v>1188</v>
      </c>
      <c r="D1722" s="42" t="s">
        <v>1305</v>
      </c>
      <c r="E1722" s="43"/>
      <c r="F1722" s="43"/>
      <c r="G1722" s="43"/>
      <c r="H1722" s="22">
        <f>SUM(H1723:H1723)</f>
        <v>0</v>
      </c>
      <c r="I1722" s="22">
        <f>SUM(I1723:I1723)</f>
        <v>0</v>
      </c>
      <c r="J1722" s="22">
        <f>H1722+I1722</f>
        <v>0</v>
      </c>
      <c r="K1722" s="15"/>
      <c r="L1722" s="22">
        <f>SUM(L1723:L1723)</f>
        <v>0</v>
      </c>
      <c r="O1722" s="22">
        <f>IF(P1722="PR",J1722,SUM(N1723:N1723))</f>
        <v>0</v>
      </c>
      <c r="P1722" s="15" t="s">
        <v>1628</v>
      </c>
      <c r="Q1722" s="22">
        <f>IF(P1722="HS",H1722,0)</f>
        <v>0</v>
      </c>
      <c r="R1722" s="22">
        <f>IF(P1722="HS",I1722-O1722,0)</f>
        <v>0</v>
      </c>
      <c r="S1722" s="22">
        <f>IF(P1722="PS",H1722,0)</f>
        <v>0</v>
      </c>
      <c r="T1722" s="22">
        <f>IF(P1722="PS",I1722-O1722,0)</f>
        <v>0</v>
      </c>
      <c r="U1722" s="22">
        <f>IF(P1722="MP",H1722,0)</f>
        <v>0</v>
      </c>
      <c r="V1722" s="22">
        <f>IF(P1722="MP",I1722-O1722,0)</f>
        <v>0</v>
      </c>
      <c r="W1722" s="22">
        <f>IF(P1722="OM",H1722,0)</f>
        <v>0</v>
      </c>
      <c r="X1722" s="15" t="s">
        <v>1115</v>
      </c>
      <c r="AH1722" s="22">
        <f>SUM(Y1723:Y1723)</f>
        <v>0</v>
      </c>
      <c r="AI1722" s="22">
        <f>SUM(Z1723:Z1723)</f>
        <v>0</v>
      </c>
      <c r="AJ1722" s="22">
        <f>SUM(AA1723:AA1723)</f>
        <v>0</v>
      </c>
    </row>
    <row r="1723" spans="1:42" x14ac:dyDescent="0.2">
      <c r="A1723" s="23" t="s">
        <v>868</v>
      </c>
      <c r="B1723" s="23" t="s">
        <v>1115</v>
      </c>
      <c r="C1723" s="23" t="s">
        <v>1189</v>
      </c>
      <c r="D1723" s="23" t="s">
        <v>1306</v>
      </c>
      <c r="E1723" s="23" t="s">
        <v>1602</v>
      </c>
      <c r="F1723" s="24">
        <v>0.59</v>
      </c>
      <c r="G1723" s="24">
        <v>0</v>
      </c>
      <c r="H1723" s="24">
        <f>ROUND(F1723*AD1723,2)</f>
        <v>0</v>
      </c>
      <c r="I1723" s="24">
        <f>J1723-H1723</f>
        <v>0</v>
      </c>
      <c r="J1723" s="24">
        <f>ROUND(F1723*G1723,2)</f>
        <v>0</v>
      </c>
      <c r="K1723" s="24">
        <v>0</v>
      </c>
      <c r="L1723" s="24">
        <f>F1723*K1723</f>
        <v>0</v>
      </c>
      <c r="M1723" s="25" t="s">
        <v>10</v>
      </c>
      <c r="N1723" s="24">
        <f>IF(M1723="5",I1723,0)</f>
        <v>0</v>
      </c>
      <c r="Y1723" s="24">
        <f>IF(AC1723=0,J1723,0)</f>
        <v>0</v>
      </c>
      <c r="Z1723" s="24">
        <f>IF(AC1723=15,J1723,0)</f>
        <v>0</v>
      </c>
      <c r="AA1723" s="24">
        <f>IF(AC1723=21,J1723,0)</f>
        <v>0</v>
      </c>
      <c r="AC1723" s="26">
        <v>21</v>
      </c>
      <c r="AD1723" s="26">
        <f>G1723*0</f>
        <v>0</v>
      </c>
      <c r="AE1723" s="26">
        <f>G1723*(1-0)</f>
        <v>0</v>
      </c>
      <c r="AL1723" s="26">
        <f>F1723*AD1723</f>
        <v>0</v>
      </c>
      <c r="AM1723" s="26">
        <f>F1723*AE1723</f>
        <v>0</v>
      </c>
      <c r="AN1723" s="27" t="s">
        <v>1650</v>
      </c>
      <c r="AO1723" s="27" t="s">
        <v>1659</v>
      </c>
      <c r="AP1723" s="15" t="s">
        <v>1671</v>
      </c>
    </row>
    <row r="1724" spans="1:42" x14ac:dyDescent="0.2">
      <c r="D1724" s="28" t="s">
        <v>1361</v>
      </c>
      <c r="F1724" s="29">
        <v>0.59</v>
      </c>
    </row>
    <row r="1725" spans="1:42" x14ac:dyDescent="0.2">
      <c r="A1725" s="20"/>
      <c r="B1725" s="21" t="s">
        <v>1115</v>
      </c>
      <c r="C1725" s="21" t="s">
        <v>1190</v>
      </c>
      <c r="D1725" s="42" t="s">
        <v>1308</v>
      </c>
      <c r="E1725" s="43"/>
      <c r="F1725" s="43"/>
      <c r="G1725" s="43"/>
      <c r="H1725" s="22">
        <f>SUM(H1726:H1726)</f>
        <v>0</v>
      </c>
      <c r="I1725" s="22">
        <f>SUM(I1726:I1726)</f>
        <v>0</v>
      </c>
      <c r="J1725" s="22">
        <f>H1725+I1725</f>
        <v>0</v>
      </c>
      <c r="K1725" s="15"/>
      <c r="L1725" s="22">
        <f>SUM(L1726:L1726)</f>
        <v>0</v>
      </c>
      <c r="O1725" s="22">
        <f>IF(P1725="PR",J1725,SUM(N1726:N1726))</f>
        <v>0</v>
      </c>
      <c r="P1725" s="15" t="s">
        <v>1629</v>
      </c>
      <c r="Q1725" s="22">
        <f>IF(P1725="HS",H1725,0)</f>
        <v>0</v>
      </c>
      <c r="R1725" s="22">
        <f>IF(P1725="HS",I1725-O1725,0)</f>
        <v>0</v>
      </c>
      <c r="S1725" s="22">
        <f>IF(P1725="PS",H1725,0)</f>
        <v>0</v>
      </c>
      <c r="T1725" s="22">
        <f>IF(P1725="PS",I1725-O1725,0)</f>
        <v>0</v>
      </c>
      <c r="U1725" s="22">
        <f>IF(P1725="MP",H1725,0)</f>
        <v>0</v>
      </c>
      <c r="V1725" s="22">
        <f>IF(P1725="MP",I1725-O1725,0)</f>
        <v>0</v>
      </c>
      <c r="W1725" s="22">
        <f>IF(P1725="OM",H1725,0)</f>
        <v>0</v>
      </c>
      <c r="X1725" s="15" t="s">
        <v>1115</v>
      </c>
      <c r="AH1725" s="22">
        <f>SUM(Y1726:Y1726)</f>
        <v>0</v>
      </c>
      <c r="AI1725" s="22">
        <f>SUM(Z1726:Z1726)</f>
        <v>0</v>
      </c>
      <c r="AJ1725" s="22">
        <f>SUM(AA1726:AA1726)</f>
        <v>0</v>
      </c>
    </row>
    <row r="1726" spans="1:42" x14ac:dyDescent="0.2">
      <c r="A1726" s="23" t="s">
        <v>869</v>
      </c>
      <c r="B1726" s="23" t="s">
        <v>1115</v>
      </c>
      <c r="C1726" s="23"/>
      <c r="D1726" s="23" t="s">
        <v>1308</v>
      </c>
      <c r="E1726" s="23"/>
      <c r="F1726" s="24">
        <v>1</v>
      </c>
      <c r="G1726" s="24">
        <v>0</v>
      </c>
      <c r="H1726" s="24">
        <f>ROUND(F1726*AD1726,2)</f>
        <v>0</v>
      </c>
      <c r="I1726" s="24">
        <f>J1726-H1726</f>
        <v>0</v>
      </c>
      <c r="J1726" s="24">
        <f>ROUND(F1726*G1726,2)</f>
        <v>0</v>
      </c>
      <c r="K1726" s="24">
        <v>0</v>
      </c>
      <c r="L1726" s="24">
        <f>F1726*K1726</f>
        <v>0</v>
      </c>
      <c r="M1726" s="25" t="s">
        <v>8</v>
      </c>
      <c r="N1726" s="24">
        <f>IF(M1726="5",I1726,0)</f>
        <v>0</v>
      </c>
      <c r="Y1726" s="24">
        <f>IF(AC1726=0,J1726,0)</f>
        <v>0</v>
      </c>
      <c r="Z1726" s="24">
        <f>IF(AC1726=15,J1726,0)</f>
        <v>0</v>
      </c>
      <c r="AA1726" s="24">
        <f>IF(AC1726=21,J1726,0)</f>
        <v>0</v>
      </c>
      <c r="AC1726" s="26">
        <v>21</v>
      </c>
      <c r="AD1726" s="26">
        <f>G1726*0</f>
        <v>0</v>
      </c>
      <c r="AE1726" s="26">
        <f>G1726*(1-0)</f>
        <v>0</v>
      </c>
      <c r="AL1726" s="26">
        <f>F1726*AD1726</f>
        <v>0</v>
      </c>
      <c r="AM1726" s="26">
        <f>F1726*AE1726</f>
        <v>0</v>
      </c>
      <c r="AN1726" s="27" t="s">
        <v>1651</v>
      </c>
      <c r="AO1726" s="27" t="s">
        <v>1659</v>
      </c>
      <c r="AP1726" s="15" t="s">
        <v>1671</v>
      </c>
    </row>
    <row r="1727" spans="1:42" x14ac:dyDescent="0.2">
      <c r="A1727" s="20"/>
      <c r="B1727" s="21" t="s">
        <v>1115</v>
      </c>
      <c r="C1727" s="21" t="s">
        <v>1191</v>
      </c>
      <c r="D1727" s="42" t="s">
        <v>1309</v>
      </c>
      <c r="E1727" s="43"/>
      <c r="F1727" s="43"/>
      <c r="G1727" s="43"/>
      <c r="H1727" s="22">
        <f>SUM(H1728:H1733)</f>
        <v>0</v>
      </c>
      <c r="I1727" s="22">
        <f>SUM(I1728:I1733)</f>
        <v>0</v>
      </c>
      <c r="J1727" s="22">
        <f>H1727+I1727</f>
        <v>0</v>
      </c>
      <c r="K1727" s="15"/>
      <c r="L1727" s="22">
        <f>SUM(L1728:L1733)</f>
        <v>0</v>
      </c>
      <c r="O1727" s="22">
        <f>IF(P1727="PR",J1727,SUM(N1728:N1733))</f>
        <v>0</v>
      </c>
      <c r="P1727" s="15" t="s">
        <v>1628</v>
      </c>
      <c r="Q1727" s="22">
        <f>IF(P1727="HS",H1727,0)</f>
        <v>0</v>
      </c>
      <c r="R1727" s="22">
        <f>IF(P1727="HS",I1727-O1727,0)</f>
        <v>0</v>
      </c>
      <c r="S1727" s="22">
        <f>IF(P1727="PS",H1727,0)</f>
        <v>0</v>
      </c>
      <c r="T1727" s="22">
        <f>IF(P1727="PS",I1727-O1727,0)</f>
        <v>0</v>
      </c>
      <c r="U1727" s="22">
        <f>IF(P1727="MP",H1727,0)</f>
        <v>0</v>
      </c>
      <c r="V1727" s="22">
        <f>IF(P1727="MP",I1727-O1727,0)</f>
        <v>0</v>
      </c>
      <c r="W1727" s="22">
        <f>IF(P1727="OM",H1727,0)</f>
        <v>0</v>
      </c>
      <c r="X1727" s="15" t="s">
        <v>1115</v>
      </c>
      <c r="AH1727" s="22">
        <f>SUM(Y1728:Y1733)</f>
        <v>0</v>
      </c>
      <c r="AI1727" s="22">
        <f>SUM(Z1728:Z1733)</f>
        <v>0</v>
      </c>
      <c r="AJ1727" s="22">
        <f>SUM(AA1728:AA1733)</f>
        <v>0</v>
      </c>
    </row>
    <row r="1728" spans="1:42" x14ac:dyDescent="0.2">
      <c r="A1728" s="23" t="s">
        <v>870</v>
      </c>
      <c r="B1728" s="23" t="s">
        <v>1115</v>
      </c>
      <c r="C1728" s="23" t="s">
        <v>1192</v>
      </c>
      <c r="D1728" s="23" t="s">
        <v>1310</v>
      </c>
      <c r="E1728" s="23" t="s">
        <v>1602</v>
      </c>
      <c r="F1728" s="24">
        <v>1.72</v>
      </c>
      <c r="G1728" s="24">
        <v>0</v>
      </c>
      <c r="H1728" s="24">
        <f t="shared" ref="H1728:H1733" si="420">ROUND(F1728*AD1728,2)</f>
        <v>0</v>
      </c>
      <c r="I1728" s="24">
        <f t="shared" ref="I1728:I1733" si="421">J1728-H1728</f>
        <v>0</v>
      </c>
      <c r="J1728" s="24">
        <f t="shared" ref="J1728:J1733" si="422">ROUND(F1728*G1728,2)</f>
        <v>0</v>
      </c>
      <c r="K1728" s="24">
        <v>0</v>
      </c>
      <c r="L1728" s="24">
        <f t="shared" ref="L1728:L1733" si="423">F1728*K1728</f>
        <v>0</v>
      </c>
      <c r="M1728" s="25" t="s">
        <v>10</v>
      </c>
      <c r="N1728" s="24">
        <f t="shared" ref="N1728:N1733" si="424">IF(M1728="5",I1728,0)</f>
        <v>0</v>
      </c>
      <c r="Y1728" s="24">
        <f t="shared" ref="Y1728:Y1733" si="425">IF(AC1728=0,J1728,0)</f>
        <v>0</v>
      </c>
      <c r="Z1728" s="24">
        <f t="shared" ref="Z1728:Z1733" si="426">IF(AC1728=15,J1728,0)</f>
        <v>0</v>
      </c>
      <c r="AA1728" s="24">
        <f t="shared" ref="AA1728:AA1733" si="427">IF(AC1728=21,J1728,0)</f>
        <v>0</v>
      </c>
      <c r="AC1728" s="26">
        <v>21</v>
      </c>
      <c r="AD1728" s="26">
        <f t="shared" ref="AD1728:AD1733" si="428">G1728*0</f>
        <v>0</v>
      </c>
      <c r="AE1728" s="26">
        <f t="shared" ref="AE1728:AE1733" si="429">G1728*(1-0)</f>
        <v>0</v>
      </c>
      <c r="AL1728" s="26">
        <f t="shared" ref="AL1728:AL1733" si="430">F1728*AD1728</f>
        <v>0</v>
      </c>
      <c r="AM1728" s="26">
        <f t="shared" ref="AM1728:AM1733" si="431">F1728*AE1728</f>
        <v>0</v>
      </c>
      <c r="AN1728" s="27" t="s">
        <v>1652</v>
      </c>
      <c r="AO1728" s="27" t="s">
        <v>1659</v>
      </c>
      <c r="AP1728" s="15" t="s">
        <v>1671</v>
      </c>
    </row>
    <row r="1729" spans="1:42" x14ac:dyDescent="0.2">
      <c r="A1729" s="23" t="s">
        <v>871</v>
      </c>
      <c r="B1729" s="23" t="s">
        <v>1115</v>
      </c>
      <c r="C1729" s="23" t="s">
        <v>1193</v>
      </c>
      <c r="D1729" s="23" t="s">
        <v>1311</v>
      </c>
      <c r="E1729" s="23" t="s">
        <v>1602</v>
      </c>
      <c r="F1729" s="24">
        <v>1.72</v>
      </c>
      <c r="G1729" s="24">
        <v>0</v>
      </c>
      <c r="H1729" s="24">
        <f t="shared" si="420"/>
        <v>0</v>
      </c>
      <c r="I1729" s="24">
        <f t="shared" si="421"/>
        <v>0</v>
      </c>
      <c r="J1729" s="24">
        <f t="shared" si="422"/>
        <v>0</v>
      </c>
      <c r="K1729" s="24">
        <v>0</v>
      </c>
      <c r="L1729" s="24">
        <f t="shared" si="423"/>
        <v>0</v>
      </c>
      <c r="M1729" s="25" t="s">
        <v>10</v>
      </c>
      <c r="N1729" s="24">
        <f t="shared" si="424"/>
        <v>0</v>
      </c>
      <c r="Y1729" s="24">
        <f t="shared" si="425"/>
        <v>0</v>
      </c>
      <c r="Z1729" s="24">
        <f t="shared" si="426"/>
        <v>0</v>
      </c>
      <c r="AA1729" s="24">
        <f t="shared" si="427"/>
        <v>0</v>
      </c>
      <c r="AC1729" s="26">
        <v>21</v>
      </c>
      <c r="AD1729" s="26">
        <f t="shared" si="428"/>
        <v>0</v>
      </c>
      <c r="AE1729" s="26">
        <f t="shared" si="429"/>
        <v>0</v>
      </c>
      <c r="AL1729" s="26">
        <f t="shared" si="430"/>
        <v>0</v>
      </c>
      <c r="AM1729" s="26">
        <f t="shared" si="431"/>
        <v>0</v>
      </c>
      <c r="AN1729" s="27" t="s">
        <v>1652</v>
      </c>
      <c r="AO1729" s="27" t="s">
        <v>1659</v>
      </c>
      <c r="AP1729" s="15" t="s">
        <v>1671</v>
      </c>
    </row>
    <row r="1730" spans="1:42" x14ac:dyDescent="0.2">
      <c r="A1730" s="23" t="s">
        <v>872</v>
      </c>
      <c r="B1730" s="23" t="s">
        <v>1115</v>
      </c>
      <c r="C1730" s="23" t="s">
        <v>1194</v>
      </c>
      <c r="D1730" s="23" t="s">
        <v>1312</v>
      </c>
      <c r="E1730" s="23" t="s">
        <v>1602</v>
      </c>
      <c r="F1730" s="24">
        <v>1.72</v>
      </c>
      <c r="G1730" s="24">
        <v>0</v>
      </c>
      <c r="H1730" s="24">
        <f t="shared" si="420"/>
        <v>0</v>
      </c>
      <c r="I1730" s="24">
        <f t="shared" si="421"/>
        <v>0</v>
      </c>
      <c r="J1730" s="24">
        <f t="shared" si="422"/>
        <v>0</v>
      </c>
      <c r="K1730" s="24">
        <v>0</v>
      </c>
      <c r="L1730" s="24">
        <f t="shared" si="423"/>
        <v>0</v>
      </c>
      <c r="M1730" s="25" t="s">
        <v>10</v>
      </c>
      <c r="N1730" s="24">
        <f t="shared" si="424"/>
        <v>0</v>
      </c>
      <c r="Y1730" s="24">
        <f t="shared" si="425"/>
        <v>0</v>
      </c>
      <c r="Z1730" s="24">
        <f t="shared" si="426"/>
        <v>0</v>
      </c>
      <c r="AA1730" s="24">
        <f t="shared" si="427"/>
        <v>0</v>
      </c>
      <c r="AC1730" s="26">
        <v>21</v>
      </c>
      <c r="AD1730" s="26">
        <f t="shared" si="428"/>
        <v>0</v>
      </c>
      <c r="AE1730" s="26">
        <f t="shared" si="429"/>
        <v>0</v>
      </c>
      <c r="AL1730" s="26">
        <f t="shared" si="430"/>
        <v>0</v>
      </c>
      <c r="AM1730" s="26">
        <f t="shared" si="431"/>
        <v>0</v>
      </c>
      <c r="AN1730" s="27" t="s">
        <v>1652</v>
      </c>
      <c r="AO1730" s="27" t="s">
        <v>1659</v>
      </c>
      <c r="AP1730" s="15" t="s">
        <v>1671</v>
      </c>
    </row>
    <row r="1731" spans="1:42" x14ac:dyDescent="0.2">
      <c r="A1731" s="23" t="s">
        <v>873</v>
      </c>
      <c r="B1731" s="23" t="s">
        <v>1115</v>
      </c>
      <c r="C1731" s="23" t="s">
        <v>1195</v>
      </c>
      <c r="D1731" s="23" t="s">
        <v>1313</v>
      </c>
      <c r="E1731" s="23" t="s">
        <v>1602</v>
      </c>
      <c r="F1731" s="24">
        <v>1.72</v>
      </c>
      <c r="G1731" s="24">
        <v>0</v>
      </c>
      <c r="H1731" s="24">
        <f t="shared" si="420"/>
        <v>0</v>
      </c>
      <c r="I1731" s="24">
        <f t="shared" si="421"/>
        <v>0</v>
      </c>
      <c r="J1731" s="24">
        <f t="shared" si="422"/>
        <v>0</v>
      </c>
      <c r="K1731" s="24">
        <v>0</v>
      </c>
      <c r="L1731" s="24">
        <f t="shared" si="423"/>
        <v>0</v>
      </c>
      <c r="M1731" s="25" t="s">
        <v>10</v>
      </c>
      <c r="N1731" s="24">
        <f t="shared" si="424"/>
        <v>0</v>
      </c>
      <c r="Y1731" s="24">
        <f t="shared" si="425"/>
        <v>0</v>
      </c>
      <c r="Z1731" s="24">
        <f t="shared" si="426"/>
        <v>0</v>
      </c>
      <c r="AA1731" s="24">
        <f t="shared" si="427"/>
        <v>0</v>
      </c>
      <c r="AC1731" s="26">
        <v>21</v>
      </c>
      <c r="AD1731" s="26">
        <f t="shared" si="428"/>
        <v>0</v>
      </c>
      <c r="AE1731" s="26">
        <f t="shared" si="429"/>
        <v>0</v>
      </c>
      <c r="AL1731" s="26">
        <f t="shared" si="430"/>
        <v>0</v>
      </c>
      <c r="AM1731" s="26">
        <f t="shared" si="431"/>
        <v>0</v>
      </c>
      <c r="AN1731" s="27" t="s">
        <v>1652</v>
      </c>
      <c r="AO1731" s="27" t="s">
        <v>1659</v>
      </c>
      <c r="AP1731" s="15" t="s">
        <v>1671</v>
      </c>
    </row>
    <row r="1732" spans="1:42" x14ac:dyDescent="0.2">
      <c r="A1732" s="23" t="s">
        <v>874</v>
      </c>
      <c r="B1732" s="23" t="s">
        <v>1115</v>
      </c>
      <c r="C1732" s="23" t="s">
        <v>1196</v>
      </c>
      <c r="D1732" s="23" t="s">
        <v>1314</v>
      </c>
      <c r="E1732" s="23" t="s">
        <v>1602</v>
      </c>
      <c r="F1732" s="24">
        <v>1.72</v>
      </c>
      <c r="G1732" s="24">
        <v>0</v>
      </c>
      <c r="H1732" s="24">
        <f t="shared" si="420"/>
        <v>0</v>
      </c>
      <c r="I1732" s="24">
        <f t="shared" si="421"/>
        <v>0</v>
      </c>
      <c r="J1732" s="24">
        <f t="shared" si="422"/>
        <v>0</v>
      </c>
      <c r="K1732" s="24">
        <v>0</v>
      </c>
      <c r="L1732" s="24">
        <f t="shared" si="423"/>
        <v>0</v>
      </c>
      <c r="M1732" s="25" t="s">
        <v>10</v>
      </c>
      <c r="N1732" s="24">
        <f t="shared" si="424"/>
        <v>0</v>
      </c>
      <c r="Y1732" s="24">
        <f t="shared" si="425"/>
        <v>0</v>
      </c>
      <c r="Z1732" s="24">
        <f t="shared" si="426"/>
        <v>0</v>
      </c>
      <c r="AA1732" s="24">
        <f t="shared" si="427"/>
        <v>0</v>
      </c>
      <c r="AC1732" s="26">
        <v>21</v>
      </c>
      <c r="AD1732" s="26">
        <f t="shared" si="428"/>
        <v>0</v>
      </c>
      <c r="AE1732" s="26">
        <f t="shared" si="429"/>
        <v>0</v>
      </c>
      <c r="AL1732" s="26">
        <f t="shared" si="430"/>
        <v>0</v>
      </c>
      <c r="AM1732" s="26">
        <f t="shared" si="431"/>
        <v>0</v>
      </c>
      <c r="AN1732" s="27" t="s">
        <v>1652</v>
      </c>
      <c r="AO1732" s="27" t="s">
        <v>1659</v>
      </c>
      <c r="AP1732" s="15" t="s">
        <v>1671</v>
      </c>
    </row>
    <row r="1733" spans="1:42" x14ac:dyDescent="0.2">
      <c r="A1733" s="23" t="s">
        <v>875</v>
      </c>
      <c r="B1733" s="23" t="s">
        <v>1115</v>
      </c>
      <c r="C1733" s="23" t="s">
        <v>1197</v>
      </c>
      <c r="D1733" s="23" t="s">
        <v>1315</v>
      </c>
      <c r="E1733" s="23" t="s">
        <v>1602</v>
      </c>
      <c r="F1733" s="24">
        <v>1.72</v>
      </c>
      <c r="G1733" s="24">
        <v>0</v>
      </c>
      <c r="H1733" s="24">
        <f t="shared" si="420"/>
        <v>0</v>
      </c>
      <c r="I1733" s="24">
        <f t="shared" si="421"/>
        <v>0</v>
      </c>
      <c r="J1733" s="24">
        <f t="shared" si="422"/>
        <v>0</v>
      </c>
      <c r="K1733" s="24">
        <v>0</v>
      </c>
      <c r="L1733" s="24">
        <f t="shared" si="423"/>
        <v>0</v>
      </c>
      <c r="M1733" s="25" t="s">
        <v>10</v>
      </c>
      <c r="N1733" s="24">
        <f t="shared" si="424"/>
        <v>0</v>
      </c>
      <c r="Y1733" s="24">
        <f t="shared" si="425"/>
        <v>0</v>
      </c>
      <c r="Z1733" s="24">
        <f t="shared" si="426"/>
        <v>0</v>
      </c>
      <c r="AA1733" s="24">
        <f t="shared" si="427"/>
        <v>0</v>
      </c>
      <c r="AC1733" s="26">
        <v>21</v>
      </c>
      <c r="AD1733" s="26">
        <f t="shared" si="428"/>
        <v>0</v>
      </c>
      <c r="AE1733" s="26">
        <f t="shared" si="429"/>
        <v>0</v>
      </c>
      <c r="AL1733" s="26">
        <f t="shared" si="430"/>
        <v>0</v>
      </c>
      <c r="AM1733" s="26">
        <f t="shared" si="431"/>
        <v>0</v>
      </c>
      <c r="AN1733" s="27" t="s">
        <v>1652</v>
      </c>
      <c r="AO1733" s="27" t="s">
        <v>1659</v>
      </c>
      <c r="AP1733" s="15" t="s">
        <v>1671</v>
      </c>
    </row>
    <row r="1734" spans="1:42" x14ac:dyDescent="0.2">
      <c r="A1734" s="20"/>
      <c r="B1734" s="21" t="s">
        <v>1116</v>
      </c>
      <c r="C1734" s="21"/>
      <c r="D1734" s="42" t="s">
        <v>1583</v>
      </c>
      <c r="E1734" s="43"/>
      <c r="F1734" s="43"/>
      <c r="G1734" s="43"/>
      <c r="H1734" s="22">
        <f>H1735+H1740+H1743+H1746+H1757+H1770+H1773+H1807+H1817+H1841+H1846+H1857+H1865+H1873+H1876+H1878</f>
        <v>0</v>
      </c>
      <c r="I1734" s="22">
        <f>I1735+I1740+I1743+I1746+I1757+I1770+I1773+I1807+I1817+I1841+I1846+I1857+I1865+I1873+I1876+I1878</f>
        <v>0</v>
      </c>
      <c r="J1734" s="22">
        <f>H1734+I1734</f>
        <v>0</v>
      </c>
      <c r="K1734" s="15"/>
      <c r="L1734" s="22">
        <f>L1735+L1740+L1743+L1746+L1757+L1770+L1773+L1807+L1817+L1841+L1846+L1857+L1865+L1873+L1876+L1878</f>
        <v>3.3981808000000004</v>
      </c>
    </row>
    <row r="1735" spans="1:42" x14ac:dyDescent="0.2">
      <c r="A1735" s="20"/>
      <c r="B1735" s="21" t="s">
        <v>1116</v>
      </c>
      <c r="C1735" s="21" t="s">
        <v>37</v>
      </c>
      <c r="D1735" s="42" t="s">
        <v>1214</v>
      </c>
      <c r="E1735" s="43"/>
      <c r="F1735" s="43"/>
      <c r="G1735" s="43"/>
      <c r="H1735" s="22">
        <f>SUM(H1736:H1739)</f>
        <v>0</v>
      </c>
      <c r="I1735" s="22">
        <f>SUM(I1736:I1739)</f>
        <v>0</v>
      </c>
      <c r="J1735" s="22">
        <f>H1735+I1735</f>
        <v>0</v>
      </c>
      <c r="K1735" s="15"/>
      <c r="L1735" s="22">
        <f>SUM(L1736:L1739)</f>
        <v>6.1462200000000002E-2</v>
      </c>
      <c r="O1735" s="22">
        <f>IF(P1735="PR",J1735,SUM(N1736:N1739))</f>
        <v>0</v>
      </c>
      <c r="P1735" s="15" t="s">
        <v>1626</v>
      </c>
      <c r="Q1735" s="22">
        <f>IF(P1735="HS",H1735,0)</f>
        <v>0</v>
      </c>
      <c r="R1735" s="22">
        <f>IF(P1735="HS",I1735-O1735,0)</f>
        <v>0</v>
      </c>
      <c r="S1735" s="22">
        <f>IF(P1735="PS",H1735,0)</f>
        <v>0</v>
      </c>
      <c r="T1735" s="22">
        <f>IF(P1735="PS",I1735-O1735,0)</f>
        <v>0</v>
      </c>
      <c r="U1735" s="22">
        <f>IF(P1735="MP",H1735,0)</f>
        <v>0</v>
      </c>
      <c r="V1735" s="22">
        <f>IF(P1735="MP",I1735-O1735,0)</f>
        <v>0</v>
      </c>
      <c r="W1735" s="22">
        <f>IF(P1735="OM",H1735,0)</f>
        <v>0</v>
      </c>
      <c r="X1735" s="15" t="s">
        <v>1116</v>
      </c>
      <c r="AH1735" s="22">
        <f>SUM(Y1736:Y1739)</f>
        <v>0</v>
      </c>
      <c r="AI1735" s="22">
        <f>SUM(Z1736:Z1739)</f>
        <v>0</v>
      </c>
      <c r="AJ1735" s="22">
        <f>SUM(AA1736:AA1739)</f>
        <v>0</v>
      </c>
    </row>
    <row r="1736" spans="1:42" x14ac:dyDescent="0.2">
      <c r="A1736" s="23" t="s">
        <v>876</v>
      </c>
      <c r="B1736" s="23" t="s">
        <v>1116</v>
      </c>
      <c r="C1736" s="23" t="s">
        <v>1120</v>
      </c>
      <c r="D1736" s="23" t="s">
        <v>1675</v>
      </c>
      <c r="E1736" s="23" t="s">
        <v>1599</v>
      </c>
      <c r="F1736" s="24">
        <v>0.02</v>
      </c>
      <c r="G1736" s="24">
        <v>0</v>
      </c>
      <c r="H1736" s="24">
        <f>ROUND(F1736*AD1736,2)</f>
        <v>0</v>
      </c>
      <c r="I1736" s="24">
        <f>J1736-H1736</f>
        <v>0</v>
      </c>
      <c r="J1736" s="24">
        <f>ROUND(F1736*G1736,2)</f>
        <v>0</v>
      </c>
      <c r="K1736" s="24">
        <v>2.53999</v>
      </c>
      <c r="L1736" s="24">
        <f>F1736*K1736</f>
        <v>5.0799799999999999E-2</v>
      </c>
      <c r="M1736" s="25" t="s">
        <v>7</v>
      </c>
      <c r="N1736" s="24">
        <f>IF(M1736="5",I1736,0)</f>
        <v>0</v>
      </c>
      <c r="Y1736" s="24">
        <f>IF(AC1736=0,J1736,0)</f>
        <v>0</v>
      </c>
      <c r="Z1736" s="24">
        <f>IF(AC1736=15,J1736,0)</f>
        <v>0</v>
      </c>
      <c r="AA1736" s="24">
        <f>IF(AC1736=21,J1736,0)</f>
        <v>0</v>
      </c>
      <c r="AC1736" s="26">
        <v>21</v>
      </c>
      <c r="AD1736" s="26">
        <f>G1736*0.813362397820164</f>
        <v>0</v>
      </c>
      <c r="AE1736" s="26">
        <f>G1736*(1-0.813362397820164)</f>
        <v>0</v>
      </c>
      <c r="AL1736" s="26">
        <f>F1736*AD1736</f>
        <v>0</v>
      </c>
      <c r="AM1736" s="26">
        <f>F1736*AE1736</f>
        <v>0</v>
      </c>
      <c r="AN1736" s="27" t="s">
        <v>1637</v>
      </c>
      <c r="AO1736" s="27" t="s">
        <v>1653</v>
      </c>
      <c r="AP1736" s="15" t="s">
        <v>1672</v>
      </c>
    </row>
    <row r="1737" spans="1:42" x14ac:dyDescent="0.2">
      <c r="D1737" s="28" t="s">
        <v>1215</v>
      </c>
      <c r="F1737" s="29">
        <v>0.02</v>
      </c>
    </row>
    <row r="1738" spans="1:42" x14ac:dyDescent="0.2">
      <c r="A1738" s="23" t="s">
        <v>877</v>
      </c>
      <c r="B1738" s="23" t="s">
        <v>1116</v>
      </c>
      <c r="C1738" s="23" t="s">
        <v>1121</v>
      </c>
      <c r="D1738" s="23" t="s">
        <v>1216</v>
      </c>
      <c r="E1738" s="23" t="s">
        <v>1600</v>
      </c>
      <c r="F1738" s="24">
        <v>0.28000000000000003</v>
      </c>
      <c r="G1738" s="24">
        <v>0</v>
      </c>
      <c r="H1738" s="24">
        <f>ROUND(F1738*AD1738,2)</f>
        <v>0</v>
      </c>
      <c r="I1738" s="24">
        <f>J1738-H1738</f>
        <v>0</v>
      </c>
      <c r="J1738" s="24">
        <f>ROUND(F1738*G1738,2)</f>
        <v>0</v>
      </c>
      <c r="K1738" s="24">
        <v>3.8080000000000003E-2</v>
      </c>
      <c r="L1738" s="24">
        <f>F1738*K1738</f>
        <v>1.0662400000000002E-2</v>
      </c>
      <c r="M1738" s="25" t="s">
        <v>7</v>
      </c>
      <c r="N1738" s="24">
        <f>IF(M1738="5",I1738,0)</f>
        <v>0</v>
      </c>
      <c r="Y1738" s="24">
        <f>IF(AC1738=0,J1738,0)</f>
        <v>0</v>
      </c>
      <c r="Z1738" s="24">
        <f>IF(AC1738=15,J1738,0)</f>
        <v>0</v>
      </c>
      <c r="AA1738" s="24">
        <f>IF(AC1738=21,J1738,0)</f>
        <v>0</v>
      </c>
      <c r="AC1738" s="26">
        <v>21</v>
      </c>
      <c r="AD1738" s="26">
        <f>G1738*0.555284552845528</f>
        <v>0</v>
      </c>
      <c r="AE1738" s="26">
        <f>G1738*(1-0.555284552845528)</f>
        <v>0</v>
      </c>
      <c r="AL1738" s="26">
        <f>F1738*AD1738</f>
        <v>0</v>
      </c>
      <c r="AM1738" s="26">
        <f>F1738*AE1738</f>
        <v>0</v>
      </c>
      <c r="AN1738" s="27" t="s">
        <v>1637</v>
      </c>
      <c r="AO1738" s="27" t="s">
        <v>1653</v>
      </c>
      <c r="AP1738" s="15" t="s">
        <v>1672</v>
      </c>
    </row>
    <row r="1739" spans="1:42" x14ac:dyDescent="0.2">
      <c r="D1739" s="28" t="s">
        <v>1217</v>
      </c>
      <c r="F1739" s="29">
        <v>0.28000000000000003</v>
      </c>
    </row>
    <row r="1740" spans="1:42" x14ac:dyDescent="0.2">
      <c r="A1740" s="20"/>
      <c r="B1740" s="21" t="s">
        <v>1116</v>
      </c>
      <c r="C1740" s="21" t="s">
        <v>38</v>
      </c>
      <c r="D1740" s="42" t="s">
        <v>1218</v>
      </c>
      <c r="E1740" s="43"/>
      <c r="F1740" s="43"/>
      <c r="G1740" s="43"/>
      <c r="H1740" s="22">
        <f>SUM(H1741:H1741)</f>
        <v>0</v>
      </c>
      <c r="I1740" s="22">
        <f>SUM(I1741:I1741)</f>
        <v>0</v>
      </c>
      <c r="J1740" s="22">
        <f>H1740+I1740</f>
        <v>0</v>
      </c>
      <c r="K1740" s="15"/>
      <c r="L1740" s="22">
        <f>SUM(L1741:L1741)</f>
        <v>0.12659999999999999</v>
      </c>
      <c r="O1740" s="22">
        <f>IF(P1740="PR",J1740,SUM(N1741:N1741))</f>
        <v>0</v>
      </c>
      <c r="P1740" s="15" t="s">
        <v>1626</v>
      </c>
      <c r="Q1740" s="22">
        <f>IF(P1740="HS",H1740,0)</f>
        <v>0</v>
      </c>
      <c r="R1740" s="22">
        <f>IF(P1740="HS",I1740-O1740,0)</f>
        <v>0</v>
      </c>
      <c r="S1740" s="22">
        <f>IF(P1740="PS",H1740,0)</f>
        <v>0</v>
      </c>
      <c r="T1740" s="22">
        <f>IF(P1740="PS",I1740-O1740,0)</f>
        <v>0</v>
      </c>
      <c r="U1740" s="22">
        <f>IF(P1740="MP",H1740,0)</f>
        <v>0</v>
      </c>
      <c r="V1740" s="22">
        <f>IF(P1740="MP",I1740-O1740,0)</f>
        <v>0</v>
      </c>
      <c r="W1740" s="22">
        <f>IF(P1740="OM",H1740,0)</f>
        <v>0</v>
      </c>
      <c r="X1740" s="15" t="s">
        <v>1116</v>
      </c>
      <c r="AH1740" s="22">
        <f>SUM(Y1741:Y1741)</f>
        <v>0</v>
      </c>
      <c r="AI1740" s="22">
        <f>SUM(Z1741:Z1741)</f>
        <v>0</v>
      </c>
      <c r="AJ1740" s="22">
        <f>SUM(AA1741:AA1741)</f>
        <v>0</v>
      </c>
    </row>
    <row r="1741" spans="1:42" x14ac:dyDescent="0.2">
      <c r="A1741" s="23" t="s">
        <v>878</v>
      </c>
      <c r="B1741" s="23" t="s">
        <v>1116</v>
      </c>
      <c r="C1741" s="23" t="s">
        <v>1122</v>
      </c>
      <c r="D1741" s="40" t="s">
        <v>1686</v>
      </c>
      <c r="E1741" s="23" t="s">
        <v>1600</v>
      </c>
      <c r="F1741" s="24">
        <v>1.2</v>
      </c>
      <c r="G1741" s="24">
        <v>0</v>
      </c>
      <c r="H1741" s="24">
        <f>ROUND(F1741*AD1741,2)</f>
        <v>0</v>
      </c>
      <c r="I1741" s="24">
        <f>J1741-H1741</f>
        <v>0</v>
      </c>
      <c r="J1741" s="24">
        <f>ROUND(F1741*G1741,2)</f>
        <v>0</v>
      </c>
      <c r="K1741" s="24">
        <v>0.1055</v>
      </c>
      <c r="L1741" s="24">
        <f>F1741*K1741</f>
        <v>0.12659999999999999</v>
      </c>
      <c r="M1741" s="25" t="s">
        <v>7</v>
      </c>
      <c r="N1741" s="24">
        <f>IF(M1741="5",I1741,0)</f>
        <v>0</v>
      </c>
      <c r="Y1741" s="24">
        <f>IF(AC1741=0,J1741,0)</f>
        <v>0</v>
      </c>
      <c r="Z1741" s="24">
        <f>IF(AC1741=15,J1741,0)</f>
        <v>0</v>
      </c>
      <c r="AA1741" s="24">
        <f>IF(AC1741=21,J1741,0)</f>
        <v>0</v>
      </c>
      <c r="AC1741" s="26">
        <v>21</v>
      </c>
      <c r="AD1741" s="26">
        <f>G1741*0.853314527503526</f>
        <v>0</v>
      </c>
      <c r="AE1741" s="26">
        <f>G1741*(1-0.853314527503526)</f>
        <v>0</v>
      </c>
      <c r="AL1741" s="26">
        <f>F1741*AD1741</f>
        <v>0</v>
      </c>
      <c r="AM1741" s="26">
        <f>F1741*AE1741</f>
        <v>0</v>
      </c>
      <c r="AN1741" s="27" t="s">
        <v>1638</v>
      </c>
      <c r="AO1741" s="27" t="s">
        <v>1653</v>
      </c>
      <c r="AP1741" s="15" t="s">
        <v>1672</v>
      </c>
    </row>
    <row r="1742" spans="1:42" x14ac:dyDescent="0.2">
      <c r="D1742" s="28" t="s">
        <v>1219</v>
      </c>
      <c r="F1742" s="29">
        <v>1.2</v>
      </c>
    </row>
    <row r="1743" spans="1:42" x14ac:dyDescent="0.2">
      <c r="A1743" s="20"/>
      <c r="B1743" s="21" t="s">
        <v>1116</v>
      </c>
      <c r="C1743" s="21" t="s">
        <v>41</v>
      </c>
      <c r="D1743" s="42" t="s">
        <v>1220</v>
      </c>
      <c r="E1743" s="43"/>
      <c r="F1743" s="43"/>
      <c r="G1743" s="43"/>
      <c r="H1743" s="22">
        <f>SUM(H1744:H1744)</f>
        <v>0</v>
      </c>
      <c r="I1743" s="22">
        <f>SUM(I1744:I1744)</f>
        <v>0</v>
      </c>
      <c r="J1743" s="22">
        <f>H1743+I1743</f>
        <v>0</v>
      </c>
      <c r="K1743" s="15"/>
      <c r="L1743" s="22">
        <f>SUM(L1744:L1744)</f>
        <v>0.10285799999999999</v>
      </c>
      <c r="O1743" s="22">
        <f>IF(P1743="PR",J1743,SUM(N1744:N1744))</f>
        <v>0</v>
      </c>
      <c r="P1743" s="15" t="s">
        <v>1626</v>
      </c>
      <c r="Q1743" s="22">
        <f>IF(P1743="HS",H1743,0)</f>
        <v>0</v>
      </c>
      <c r="R1743" s="22">
        <f>IF(P1743="HS",I1743-O1743,0)</f>
        <v>0</v>
      </c>
      <c r="S1743" s="22">
        <f>IF(P1743="PS",H1743,0)</f>
        <v>0</v>
      </c>
      <c r="T1743" s="22">
        <f>IF(P1743="PS",I1743-O1743,0)</f>
        <v>0</v>
      </c>
      <c r="U1743" s="22">
        <f>IF(P1743="MP",H1743,0)</f>
        <v>0</v>
      </c>
      <c r="V1743" s="22">
        <f>IF(P1743="MP",I1743-O1743,0)</f>
        <v>0</v>
      </c>
      <c r="W1743" s="22">
        <f>IF(P1743="OM",H1743,0)</f>
        <v>0</v>
      </c>
      <c r="X1743" s="15" t="s">
        <v>1116</v>
      </c>
      <c r="AH1743" s="22">
        <f>SUM(Y1744:Y1744)</f>
        <v>0</v>
      </c>
      <c r="AI1743" s="22">
        <f>SUM(Z1744:Z1744)</f>
        <v>0</v>
      </c>
      <c r="AJ1743" s="22">
        <f>SUM(AA1744:AA1744)</f>
        <v>0</v>
      </c>
    </row>
    <row r="1744" spans="1:42" x14ac:dyDescent="0.2">
      <c r="A1744" s="23" t="s">
        <v>879</v>
      </c>
      <c r="B1744" s="23" t="s">
        <v>1116</v>
      </c>
      <c r="C1744" s="23" t="s">
        <v>1123</v>
      </c>
      <c r="D1744" s="23" t="s">
        <v>1221</v>
      </c>
      <c r="E1744" s="23" t="s">
        <v>1600</v>
      </c>
      <c r="F1744" s="24">
        <v>5.53</v>
      </c>
      <c r="G1744" s="24">
        <v>0</v>
      </c>
      <c r="H1744" s="24">
        <f>ROUND(F1744*AD1744,2)</f>
        <v>0</v>
      </c>
      <c r="I1744" s="24">
        <f>J1744-H1744</f>
        <v>0</v>
      </c>
      <c r="J1744" s="24">
        <f>ROUND(F1744*G1744,2)</f>
        <v>0</v>
      </c>
      <c r="K1744" s="24">
        <v>1.8599999999999998E-2</v>
      </c>
      <c r="L1744" s="24">
        <f>F1744*K1744</f>
        <v>0.10285799999999999</v>
      </c>
      <c r="M1744" s="25" t="s">
        <v>7</v>
      </c>
      <c r="N1744" s="24">
        <f>IF(M1744="5",I1744,0)</f>
        <v>0</v>
      </c>
      <c r="Y1744" s="24">
        <f>IF(AC1744=0,J1744,0)</f>
        <v>0</v>
      </c>
      <c r="Z1744" s="24">
        <f>IF(AC1744=15,J1744,0)</f>
        <v>0</v>
      </c>
      <c r="AA1744" s="24">
        <f>IF(AC1744=21,J1744,0)</f>
        <v>0</v>
      </c>
      <c r="AC1744" s="26">
        <v>21</v>
      </c>
      <c r="AD1744" s="26">
        <f>G1744*0.563277249451353</f>
        <v>0</v>
      </c>
      <c r="AE1744" s="26">
        <f>G1744*(1-0.563277249451353)</f>
        <v>0</v>
      </c>
      <c r="AL1744" s="26">
        <f>F1744*AD1744</f>
        <v>0</v>
      </c>
      <c r="AM1744" s="26">
        <f>F1744*AE1744</f>
        <v>0</v>
      </c>
      <c r="AN1744" s="27" t="s">
        <v>1639</v>
      </c>
      <c r="AO1744" s="27" t="s">
        <v>1653</v>
      </c>
      <c r="AP1744" s="15" t="s">
        <v>1672</v>
      </c>
    </row>
    <row r="1745" spans="1:42" x14ac:dyDescent="0.2">
      <c r="D1745" s="28" t="s">
        <v>1222</v>
      </c>
      <c r="F1745" s="29">
        <v>5.53</v>
      </c>
    </row>
    <row r="1746" spans="1:42" x14ac:dyDescent="0.2">
      <c r="A1746" s="20"/>
      <c r="B1746" s="21" t="s">
        <v>1116</v>
      </c>
      <c r="C1746" s="21" t="s">
        <v>66</v>
      </c>
      <c r="D1746" s="42" t="s">
        <v>1223</v>
      </c>
      <c r="E1746" s="43"/>
      <c r="F1746" s="43"/>
      <c r="G1746" s="43"/>
      <c r="H1746" s="22">
        <f>SUM(H1747:H1755)</f>
        <v>0</v>
      </c>
      <c r="I1746" s="22">
        <f>SUM(I1747:I1755)</f>
        <v>0</v>
      </c>
      <c r="J1746" s="22">
        <f>H1746+I1746</f>
        <v>0</v>
      </c>
      <c r="K1746" s="15"/>
      <c r="L1746" s="22">
        <f>SUM(L1747:L1755)</f>
        <v>0.48210060000000005</v>
      </c>
      <c r="O1746" s="22">
        <f>IF(P1746="PR",J1746,SUM(N1747:N1755))</f>
        <v>0</v>
      </c>
      <c r="P1746" s="15" t="s">
        <v>1626</v>
      </c>
      <c r="Q1746" s="22">
        <f>IF(P1746="HS",H1746,0)</f>
        <v>0</v>
      </c>
      <c r="R1746" s="22">
        <f>IF(P1746="HS",I1746-O1746,0)</f>
        <v>0</v>
      </c>
      <c r="S1746" s="22">
        <f>IF(P1746="PS",H1746,0)</f>
        <v>0</v>
      </c>
      <c r="T1746" s="22">
        <f>IF(P1746="PS",I1746-O1746,0)</f>
        <v>0</v>
      </c>
      <c r="U1746" s="22">
        <f>IF(P1746="MP",H1746,0)</f>
        <v>0</v>
      </c>
      <c r="V1746" s="22">
        <f>IF(P1746="MP",I1746-O1746,0)</f>
        <v>0</v>
      </c>
      <c r="W1746" s="22">
        <f>IF(P1746="OM",H1746,0)</f>
        <v>0</v>
      </c>
      <c r="X1746" s="15" t="s">
        <v>1116</v>
      </c>
      <c r="AH1746" s="22">
        <f>SUM(Y1747:Y1755)</f>
        <v>0</v>
      </c>
      <c r="AI1746" s="22">
        <f>SUM(Z1747:Z1755)</f>
        <v>0</v>
      </c>
      <c r="AJ1746" s="22">
        <f>SUM(AA1747:AA1755)</f>
        <v>0</v>
      </c>
    </row>
    <row r="1747" spans="1:42" x14ac:dyDescent="0.2">
      <c r="A1747" s="23" t="s">
        <v>880</v>
      </c>
      <c r="B1747" s="23" t="s">
        <v>1116</v>
      </c>
      <c r="C1747" s="23" t="s">
        <v>1124</v>
      </c>
      <c r="D1747" s="23" t="s">
        <v>1676</v>
      </c>
      <c r="E1747" s="23" t="s">
        <v>1599</v>
      </c>
      <c r="F1747" s="24">
        <v>0.11</v>
      </c>
      <c r="G1747" s="24">
        <v>0</v>
      </c>
      <c r="H1747" s="24">
        <f>ROUND(F1747*AD1747,2)</f>
        <v>0</v>
      </c>
      <c r="I1747" s="24">
        <f>J1747-H1747</f>
        <v>0</v>
      </c>
      <c r="J1747" s="24">
        <f>ROUND(F1747*G1747,2)</f>
        <v>0</v>
      </c>
      <c r="K1747" s="24">
        <v>2.5249999999999999</v>
      </c>
      <c r="L1747" s="24">
        <f>F1747*K1747</f>
        <v>0.27775</v>
      </c>
      <c r="M1747" s="25" t="s">
        <v>7</v>
      </c>
      <c r="N1747" s="24">
        <f>IF(M1747="5",I1747,0)</f>
        <v>0</v>
      </c>
      <c r="Y1747" s="24">
        <f>IF(AC1747=0,J1747,0)</f>
        <v>0</v>
      </c>
      <c r="Z1747" s="24">
        <f>IF(AC1747=15,J1747,0)</f>
        <v>0</v>
      </c>
      <c r="AA1747" s="24">
        <f>IF(AC1747=21,J1747,0)</f>
        <v>0</v>
      </c>
      <c r="AC1747" s="26">
        <v>21</v>
      </c>
      <c r="AD1747" s="26">
        <f>G1747*0.859082802547771</f>
        <v>0</v>
      </c>
      <c r="AE1747" s="26">
        <f>G1747*(1-0.859082802547771)</f>
        <v>0</v>
      </c>
      <c r="AL1747" s="26">
        <f>F1747*AD1747</f>
        <v>0</v>
      </c>
      <c r="AM1747" s="26">
        <f>F1747*AE1747</f>
        <v>0</v>
      </c>
      <c r="AN1747" s="27" t="s">
        <v>1640</v>
      </c>
      <c r="AO1747" s="27" t="s">
        <v>1654</v>
      </c>
      <c r="AP1747" s="15" t="s">
        <v>1672</v>
      </c>
    </row>
    <row r="1748" spans="1:42" x14ac:dyDescent="0.2">
      <c r="D1748" s="28" t="s">
        <v>1224</v>
      </c>
      <c r="F1748" s="29">
        <v>0.11</v>
      </c>
    </row>
    <row r="1749" spans="1:42" x14ac:dyDescent="0.2">
      <c r="A1749" s="23" t="s">
        <v>881</v>
      </c>
      <c r="B1749" s="23" t="s">
        <v>1116</v>
      </c>
      <c r="C1749" s="23" t="s">
        <v>1125</v>
      </c>
      <c r="D1749" s="23" t="s">
        <v>1225</v>
      </c>
      <c r="E1749" s="23" t="s">
        <v>1600</v>
      </c>
      <c r="F1749" s="24">
        <v>0.12</v>
      </c>
      <c r="G1749" s="24">
        <v>0</v>
      </c>
      <c r="H1749" s="24">
        <f>ROUND(F1749*AD1749,2)</f>
        <v>0</v>
      </c>
      <c r="I1749" s="24">
        <f>J1749-H1749</f>
        <v>0</v>
      </c>
      <c r="J1749" s="24">
        <f>ROUND(F1749*G1749,2)</f>
        <v>0</v>
      </c>
      <c r="K1749" s="24">
        <v>1.41E-2</v>
      </c>
      <c r="L1749" s="24">
        <f>F1749*K1749</f>
        <v>1.6919999999999999E-3</v>
      </c>
      <c r="M1749" s="25" t="s">
        <v>7</v>
      </c>
      <c r="N1749" s="24">
        <f>IF(M1749="5",I1749,0)</f>
        <v>0</v>
      </c>
      <c r="Y1749" s="24">
        <f>IF(AC1749=0,J1749,0)</f>
        <v>0</v>
      </c>
      <c r="Z1749" s="24">
        <f>IF(AC1749=15,J1749,0)</f>
        <v>0</v>
      </c>
      <c r="AA1749" s="24">
        <f>IF(AC1749=21,J1749,0)</f>
        <v>0</v>
      </c>
      <c r="AC1749" s="26">
        <v>21</v>
      </c>
      <c r="AD1749" s="26">
        <f>G1749*0.637948717948718</f>
        <v>0</v>
      </c>
      <c r="AE1749" s="26">
        <f>G1749*(1-0.637948717948718)</f>
        <v>0</v>
      </c>
      <c r="AL1749" s="26">
        <f>F1749*AD1749</f>
        <v>0</v>
      </c>
      <c r="AM1749" s="26">
        <f>F1749*AE1749</f>
        <v>0</v>
      </c>
      <c r="AN1749" s="27" t="s">
        <v>1640</v>
      </c>
      <c r="AO1749" s="27" t="s">
        <v>1654</v>
      </c>
      <c r="AP1749" s="15" t="s">
        <v>1672</v>
      </c>
    </row>
    <row r="1750" spans="1:42" x14ac:dyDescent="0.2">
      <c r="D1750" s="28" t="s">
        <v>1226</v>
      </c>
      <c r="F1750" s="29">
        <v>0.12</v>
      </c>
    </row>
    <row r="1751" spans="1:42" x14ac:dyDescent="0.2">
      <c r="A1751" s="23" t="s">
        <v>882</v>
      </c>
      <c r="B1751" s="23" t="s">
        <v>1116</v>
      </c>
      <c r="C1751" s="23" t="s">
        <v>1126</v>
      </c>
      <c r="D1751" s="23" t="s">
        <v>1227</v>
      </c>
      <c r="E1751" s="23" t="s">
        <v>1600</v>
      </c>
      <c r="F1751" s="24">
        <v>0.12</v>
      </c>
      <c r="G1751" s="24">
        <v>0</v>
      </c>
      <c r="H1751" s="24">
        <f>ROUND(F1751*AD1751,2)</f>
        <v>0</v>
      </c>
      <c r="I1751" s="24">
        <f>J1751-H1751</f>
        <v>0</v>
      </c>
      <c r="J1751" s="24">
        <f>ROUND(F1751*G1751,2)</f>
        <v>0</v>
      </c>
      <c r="K1751" s="24">
        <v>0</v>
      </c>
      <c r="L1751" s="24">
        <f>F1751*K1751</f>
        <v>0</v>
      </c>
      <c r="M1751" s="25" t="s">
        <v>7</v>
      </c>
      <c r="N1751" s="24">
        <f>IF(M1751="5",I1751,0)</f>
        <v>0</v>
      </c>
      <c r="Y1751" s="24">
        <f>IF(AC1751=0,J1751,0)</f>
        <v>0</v>
      </c>
      <c r="Z1751" s="24">
        <f>IF(AC1751=15,J1751,0)</f>
        <v>0</v>
      </c>
      <c r="AA1751" s="24">
        <f>IF(AC1751=21,J1751,0)</f>
        <v>0</v>
      </c>
      <c r="AC1751" s="26">
        <v>21</v>
      </c>
      <c r="AD1751" s="26">
        <f>G1751*0</f>
        <v>0</v>
      </c>
      <c r="AE1751" s="26">
        <f>G1751*(1-0)</f>
        <v>0</v>
      </c>
      <c r="AL1751" s="26">
        <f>F1751*AD1751</f>
        <v>0</v>
      </c>
      <c r="AM1751" s="26">
        <f>F1751*AE1751</f>
        <v>0</v>
      </c>
      <c r="AN1751" s="27" t="s">
        <v>1640</v>
      </c>
      <c r="AO1751" s="27" t="s">
        <v>1654</v>
      </c>
      <c r="AP1751" s="15" t="s">
        <v>1672</v>
      </c>
    </row>
    <row r="1752" spans="1:42" x14ac:dyDescent="0.2">
      <c r="D1752" s="28" t="s">
        <v>1228</v>
      </c>
      <c r="F1752" s="29">
        <v>0.12</v>
      </c>
    </row>
    <row r="1753" spans="1:42" x14ac:dyDescent="0.2">
      <c r="A1753" s="23" t="s">
        <v>883</v>
      </c>
      <c r="B1753" s="23" t="s">
        <v>1116</v>
      </c>
      <c r="C1753" s="23" t="s">
        <v>1127</v>
      </c>
      <c r="D1753" s="23" t="s">
        <v>1229</v>
      </c>
      <c r="E1753" s="23" t="s">
        <v>1600</v>
      </c>
      <c r="F1753" s="24">
        <v>5.41</v>
      </c>
      <c r="G1753" s="24">
        <v>0</v>
      </c>
      <c r="H1753" s="24">
        <f>ROUND(F1753*AD1753,2)</f>
        <v>0</v>
      </c>
      <c r="I1753" s="24">
        <f>J1753-H1753</f>
        <v>0</v>
      </c>
      <c r="J1753" s="24">
        <f>ROUND(F1753*G1753,2)</f>
        <v>0</v>
      </c>
      <c r="K1753" s="24">
        <v>3.415E-2</v>
      </c>
      <c r="L1753" s="24">
        <f>F1753*K1753</f>
        <v>0.18475150000000001</v>
      </c>
      <c r="M1753" s="25" t="s">
        <v>7</v>
      </c>
      <c r="N1753" s="24">
        <f>IF(M1753="5",I1753,0)</f>
        <v>0</v>
      </c>
      <c r="Y1753" s="24">
        <f>IF(AC1753=0,J1753,0)</f>
        <v>0</v>
      </c>
      <c r="Z1753" s="24">
        <f>IF(AC1753=15,J1753,0)</f>
        <v>0</v>
      </c>
      <c r="AA1753" s="24">
        <f>IF(AC1753=21,J1753,0)</f>
        <v>0</v>
      </c>
      <c r="AC1753" s="26">
        <v>21</v>
      </c>
      <c r="AD1753" s="26">
        <f>G1753*0.841828478964401</f>
        <v>0</v>
      </c>
      <c r="AE1753" s="26">
        <f>G1753*(1-0.841828478964401)</f>
        <v>0</v>
      </c>
      <c r="AL1753" s="26">
        <f>F1753*AD1753</f>
        <v>0</v>
      </c>
      <c r="AM1753" s="26">
        <f>F1753*AE1753</f>
        <v>0</v>
      </c>
      <c r="AN1753" s="27" t="s">
        <v>1640</v>
      </c>
      <c r="AO1753" s="27" t="s">
        <v>1654</v>
      </c>
      <c r="AP1753" s="15" t="s">
        <v>1672</v>
      </c>
    </row>
    <row r="1754" spans="1:42" x14ac:dyDescent="0.2">
      <c r="D1754" s="28" t="s">
        <v>1230</v>
      </c>
      <c r="F1754" s="29">
        <v>5.41</v>
      </c>
    </row>
    <row r="1755" spans="1:42" x14ac:dyDescent="0.2">
      <c r="A1755" s="23" t="s">
        <v>884</v>
      </c>
      <c r="B1755" s="23" t="s">
        <v>1116</v>
      </c>
      <c r="C1755" s="23" t="s">
        <v>1128</v>
      </c>
      <c r="D1755" s="40" t="s">
        <v>1705</v>
      </c>
      <c r="E1755" s="23" t="s">
        <v>1600</v>
      </c>
      <c r="F1755" s="24">
        <v>5.41</v>
      </c>
      <c r="G1755" s="24">
        <v>0</v>
      </c>
      <c r="H1755" s="24">
        <f>ROUND(F1755*AD1755,2)</f>
        <v>0</v>
      </c>
      <c r="I1755" s="24">
        <f>J1755-H1755</f>
        <v>0</v>
      </c>
      <c r="J1755" s="24">
        <f>ROUND(F1755*G1755,2)</f>
        <v>0</v>
      </c>
      <c r="K1755" s="24">
        <v>3.31E-3</v>
      </c>
      <c r="L1755" s="24">
        <f>F1755*K1755</f>
        <v>1.7907100000000002E-2</v>
      </c>
      <c r="M1755" s="25" t="s">
        <v>7</v>
      </c>
      <c r="N1755" s="24">
        <f>IF(M1755="5",I1755,0)</f>
        <v>0</v>
      </c>
      <c r="Y1755" s="24">
        <f>IF(AC1755=0,J1755,0)</f>
        <v>0</v>
      </c>
      <c r="Z1755" s="24">
        <f>IF(AC1755=15,J1755,0)</f>
        <v>0</v>
      </c>
      <c r="AA1755" s="24">
        <f>IF(AC1755=21,J1755,0)</f>
        <v>0</v>
      </c>
      <c r="AC1755" s="26">
        <v>21</v>
      </c>
      <c r="AD1755" s="26">
        <f>G1755*0.752032520325203</f>
        <v>0</v>
      </c>
      <c r="AE1755" s="26">
        <f>G1755*(1-0.752032520325203)</f>
        <v>0</v>
      </c>
      <c r="AL1755" s="26">
        <f>F1755*AD1755</f>
        <v>0</v>
      </c>
      <c r="AM1755" s="26">
        <f>F1755*AE1755</f>
        <v>0</v>
      </c>
      <c r="AN1755" s="27" t="s">
        <v>1640</v>
      </c>
      <c r="AO1755" s="27" t="s">
        <v>1654</v>
      </c>
      <c r="AP1755" s="15" t="s">
        <v>1672</v>
      </c>
    </row>
    <row r="1756" spans="1:42" x14ac:dyDescent="0.2">
      <c r="D1756" s="28" t="s">
        <v>1230</v>
      </c>
      <c r="F1756" s="29">
        <v>5.41</v>
      </c>
    </row>
    <row r="1757" spans="1:42" x14ac:dyDescent="0.2">
      <c r="A1757" s="20"/>
      <c r="B1757" s="21" t="s">
        <v>1116</v>
      </c>
      <c r="C1757" s="21" t="s">
        <v>696</v>
      </c>
      <c r="D1757" s="42" t="s">
        <v>1231</v>
      </c>
      <c r="E1757" s="43"/>
      <c r="F1757" s="43"/>
      <c r="G1757" s="43"/>
      <c r="H1757" s="22">
        <f>SUM(H1758:H1768)</f>
        <v>0</v>
      </c>
      <c r="I1757" s="22">
        <f>SUM(I1758:I1768)</f>
        <v>0</v>
      </c>
      <c r="J1757" s="22">
        <f>H1757+I1757</f>
        <v>0</v>
      </c>
      <c r="K1757" s="15"/>
      <c r="L1757" s="22">
        <f>SUM(L1758:L1768)</f>
        <v>1.22819E-2</v>
      </c>
      <c r="O1757" s="22">
        <f>IF(P1757="PR",J1757,SUM(N1758:N1768))</f>
        <v>0</v>
      </c>
      <c r="P1757" s="15" t="s">
        <v>1627</v>
      </c>
      <c r="Q1757" s="22">
        <f>IF(P1757="HS",H1757,0)</f>
        <v>0</v>
      </c>
      <c r="R1757" s="22">
        <f>IF(P1757="HS",I1757-O1757,0)</f>
        <v>0</v>
      </c>
      <c r="S1757" s="22">
        <f>IF(P1757="PS",H1757,0)</f>
        <v>0</v>
      </c>
      <c r="T1757" s="22">
        <f>IF(P1757="PS",I1757-O1757,0)</f>
        <v>0</v>
      </c>
      <c r="U1757" s="22">
        <f>IF(P1757="MP",H1757,0)</f>
        <v>0</v>
      </c>
      <c r="V1757" s="22">
        <f>IF(P1757="MP",I1757-O1757,0)</f>
        <v>0</v>
      </c>
      <c r="W1757" s="22">
        <f>IF(P1757="OM",H1757,0)</f>
        <v>0</v>
      </c>
      <c r="X1757" s="15" t="s">
        <v>1116</v>
      </c>
      <c r="AH1757" s="22">
        <f>SUM(Y1758:Y1768)</f>
        <v>0</v>
      </c>
      <c r="AI1757" s="22">
        <f>SUM(Z1758:Z1768)</f>
        <v>0</v>
      </c>
      <c r="AJ1757" s="22">
        <f>SUM(AA1758:AA1768)</f>
        <v>0</v>
      </c>
    </row>
    <row r="1758" spans="1:42" x14ac:dyDescent="0.2">
      <c r="A1758" s="23" t="s">
        <v>885</v>
      </c>
      <c r="B1758" s="23" t="s">
        <v>1116</v>
      </c>
      <c r="C1758" s="23" t="s">
        <v>1129</v>
      </c>
      <c r="D1758" s="40" t="s">
        <v>1688</v>
      </c>
      <c r="E1758" s="23" t="s">
        <v>1600</v>
      </c>
      <c r="F1758" s="24">
        <v>6.49</v>
      </c>
      <c r="G1758" s="24">
        <v>0</v>
      </c>
      <c r="H1758" s="24">
        <f>ROUND(F1758*AD1758,2)</f>
        <v>0</v>
      </c>
      <c r="I1758" s="24">
        <f>J1758-H1758</f>
        <v>0</v>
      </c>
      <c r="J1758" s="24">
        <f>ROUND(F1758*G1758,2)</f>
        <v>0</v>
      </c>
      <c r="K1758" s="24">
        <v>5.6999999999999998E-4</v>
      </c>
      <c r="L1758" s="24">
        <f>F1758*K1758</f>
        <v>3.6993E-3</v>
      </c>
      <c r="M1758" s="25" t="s">
        <v>7</v>
      </c>
      <c r="N1758" s="24">
        <f>IF(M1758="5",I1758,0)</f>
        <v>0</v>
      </c>
      <c r="Y1758" s="24">
        <f>IF(AC1758=0,J1758,0)</f>
        <v>0</v>
      </c>
      <c r="Z1758" s="24">
        <f>IF(AC1758=15,J1758,0)</f>
        <v>0</v>
      </c>
      <c r="AA1758" s="24">
        <f>IF(AC1758=21,J1758,0)</f>
        <v>0</v>
      </c>
      <c r="AC1758" s="26">
        <v>21</v>
      </c>
      <c r="AD1758" s="26">
        <f>G1758*0.805751492132393</f>
        <v>0</v>
      </c>
      <c r="AE1758" s="26">
        <f>G1758*(1-0.805751492132393)</f>
        <v>0</v>
      </c>
      <c r="AL1758" s="26">
        <f>F1758*AD1758</f>
        <v>0</v>
      </c>
      <c r="AM1758" s="26">
        <f>F1758*AE1758</f>
        <v>0</v>
      </c>
      <c r="AN1758" s="27" t="s">
        <v>1641</v>
      </c>
      <c r="AO1758" s="27" t="s">
        <v>1655</v>
      </c>
      <c r="AP1758" s="15" t="s">
        <v>1672</v>
      </c>
    </row>
    <row r="1759" spans="1:42" x14ac:dyDescent="0.2">
      <c r="D1759" s="41" t="s">
        <v>1233</v>
      </c>
      <c r="F1759" s="29">
        <v>6.49</v>
      </c>
    </row>
    <row r="1760" spans="1:42" x14ac:dyDescent="0.2">
      <c r="A1760" s="23" t="s">
        <v>886</v>
      </c>
      <c r="B1760" s="23" t="s">
        <v>1116</v>
      </c>
      <c r="C1760" s="23" t="s">
        <v>1130</v>
      </c>
      <c r="D1760" s="40" t="s">
        <v>1689</v>
      </c>
      <c r="E1760" s="23" t="s">
        <v>1600</v>
      </c>
      <c r="F1760" s="24">
        <v>6.49</v>
      </c>
      <c r="G1760" s="24">
        <v>0</v>
      </c>
      <c r="H1760" s="24">
        <f>ROUND(F1760*AD1760,2)</f>
        <v>0</v>
      </c>
      <c r="I1760" s="24">
        <f>J1760-H1760</f>
        <v>0</v>
      </c>
      <c r="J1760" s="24">
        <f>ROUND(F1760*G1760,2)</f>
        <v>0</v>
      </c>
      <c r="K1760" s="24">
        <v>7.3999999999999999E-4</v>
      </c>
      <c r="L1760" s="24">
        <f>F1760*K1760</f>
        <v>4.8025999999999998E-3</v>
      </c>
      <c r="M1760" s="25" t="s">
        <v>7</v>
      </c>
      <c r="N1760" s="24">
        <f>IF(M1760="5",I1760,0)</f>
        <v>0</v>
      </c>
      <c r="Y1760" s="24">
        <f>IF(AC1760=0,J1760,0)</f>
        <v>0</v>
      </c>
      <c r="Z1760" s="24">
        <f>IF(AC1760=15,J1760,0)</f>
        <v>0</v>
      </c>
      <c r="AA1760" s="24">
        <f>IF(AC1760=21,J1760,0)</f>
        <v>0</v>
      </c>
      <c r="AC1760" s="26">
        <v>21</v>
      </c>
      <c r="AD1760" s="26">
        <f>G1760*0.750758341759353</f>
        <v>0</v>
      </c>
      <c r="AE1760" s="26">
        <f>G1760*(1-0.750758341759353)</f>
        <v>0</v>
      </c>
      <c r="AL1760" s="26">
        <f>F1760*AD1760</f>
        <v>0</v>
      </c>
      <c r="AM1760" s="26">
        <f>F1760*AE1760</f>
        <v>0</v>
      </c>
      <c r="AN1760" s="27" t="s">
        <v>1641</v>
      </c>
      <c r="AO1760" s="27" t="s">
        <v>1655</v>
      </c>
      <c r="AP1760" s="15" t="s">
        <v>1672</v>
      </c>
    </row>
    <row r="1761" spans="1:42" x14ac:dyDescent="0.2">
      <c r="D1761" s="41" t="s">
        <v>1569</v>
      </c>
      <c r="F1761" s="29">
        <v>6.49</v>
      </c>
    </row>
    <row r="1762" spans="1:42" x14ac:dyDescent="0.2">
      <c r="A1762" s="23" t="s">
        <v>887</v>
      </c>
      <c r="B1762" s="23" t="s">
        <v>1116</v>
      </c>
      <c r="C1762" s="23" t="s">
        <v>1131</v>
      </c>
      <c r="D1762" s="40" t="s">
        <v>1690</v>
      </c>
      <c r="E1762" s="23" t="s">
        <v>1600</v>
      </c>
      <c r="F1762" s="24">
        <v>1.08</v>
      </c>
      <c r="G1762" s="24">
        <v>0</v>
      </c>
      <c r="H1762" s="24">
        <f>ROUND(F1762*AD1762,2)</f>
        <v>0</v>
      </c>
      <c r="I1762" s="24">
        <f>J1762-H1762</f>
        <v>0</v>
      </c>
      <c r="J1762" s="24">
        <f>ROUND(F1762*G1762,2)</f>
        <v>0</v>
      </c>
      <c r="K1762" s="24">
        <v>4.0000000000000002E-4</v>
      </c>
      <c r="L1762" s="24">
        <f>F1762*K1762</f>
        <v>4.3200000000000004E-4</v>
      </c>
      <c r="M1762" s="25" t="s">
        <v>7</v>
      </c>
      <c r="N1762" s="24">
        <f>IF(M1762="5",I1762,0)</f>
        <v>0</v>
      </c>
      <c r="Y1762" s="24">
        <f>IF(AC1762=0,J1762,0)</f>
        <v>0</v>
      </c>
      <c r="Z1762" s="24">
        <f>IF(AC1762=15,J1762,0)</f>
        <v>0</v>
      </c>
      <c r="AA1762" s="24">
        <f>IF(AC1762=21,J1762,0)</f>
        <v>0</v>
      </c>
      <c r="AC1762" s="26">
        <v>21</v>
      </c>
      <c r="AD1762" s="26">
        <f>G1762*0.966850828729282</f>
        <v>0</v>
      </c>
      <c r="AE1762" s="26">
        <f>G1762*(1-0.966850828729282)</f>
        <v>0</v>
      </c>
      <c r="AL1762" s="26">
        <f>F1762*AD1762</f>
        <v>0</v>
      </c>
      <c r="AM1762" s="26">
        <f>F1762*AE1762</f>
        <v>0</v>
      </c>
      <c r="AN1762" s="27" t="s">
        <v>1641</v>
      </c>
      <c r="AO1762" s="27" t="s">
        <v>1655</v>
      </c>
      <c r="AP1762" s="15" t="s">
        <v>1672</v>
      </c>
    </row>
    <row r="1763" spans="1:42" x14ac:dyDescent="0.2">
      <c r="D1763" s="41" t="s">
        <v>1320</v>
      </c>
      <c r="F1763" s="29">
        <v>1.08</v>
      </c>
    </row>
    <row r="1764" spans="1:42" x14ac:dyDescent="0.2">
      <c r="A1764" s="23" t="s">
        <v>888</v>
      </c>
      <c r="B1764" s="23" t="s">
        <v>1116</v>
      </c>
      <c r="C1764" s="23" t="s">
        <v>1132</v>
      </c>
      <c r="D1764" s="40" t="s">
        <v>1691</v>
      </c>
      <c r="E1764" s="23" t="s">
        <v>1600</v>
      </c>
      <c r="F1764" s="24">
        <v>6.21</v>
      </c>
      <c r="G1764" s="24">
        <v>0</v>
      </c>
      <c r="H1764" s="24">
        <f>ROUND(F1764*AD1764,2)</f>
        <v>0</v>
      </c>
      <c r="I1764" s="24">
        <f>J1764-H1764</f>
        <v>0</v>
      </c>
      <c r="J1764" s="24">
        <f>ROUND(F1764*G1764,2)</f>
        <v>0</v>
      </c>
      <c r="K1764" s="24">
        <v>4.0000000000000002E-4</v>
      </c>
      <c r="L1764" s="24">
        <f>F1764*K1764</f>
        <v>2.4840000000000001E-3</v>
      </c>
      <c r="M1764" s="25" t="s">
        <v>7</v>
      </c>
      <c r="N1764" s="24">
        <f>IF(M1764="5",I1764,0)</f>
        <v>0</v>
      </c>
      <c r="Y1764" s="24">
        <f>IF(AC1764=0,J1764,0)</f>
        <v>0</v>
      </c>
      <c r="Z1764" s="24">
        <f>IF(AC1764=15,J1764,0)</f>
        <v>0</v>
      </c>
      <c r="AA1764" s="24">
        <f>IF(AC1764=21,J1764,0)</f>
        <v>0</v>
      </c>
      <c r="AC1764" s="26">
        <v>21</v>
      </c>
      <c r="AD1764" s="26">
        <f>G1764*0.938757264193116</f>
        <v>0</v>
      </c>
      <c r="AE1764" s="26">
        <f>G1764*(1-0.938757264193116)</f>
        <v>0</v>
      </c>
      <c r="AL1764" s="26">
        <f>F1764*AD1764</f>
        <v>0</v>
      </c>
      <c r="AM1764" s="26">
        <f>F1764*AE1764</f>
        <v>0</v>
      </c>
      <c r="AN1764" s="27" t="s">
        <v>1641</v>
      </c>
      <c r="AO1764" s="27" t="s">
        <v>1655</v>
      </c>
      <c r="AP1764" s="15" t="s">
        <v>1672</v>
      </c>
    </row>
    <row r="1765" spans="1:42" x14ac:dyDescent="0.2">
      <c r="D1765" s="41" t="s">
        <v>1570</v>
      </c>
      <c r="F1765" s="29">
        <v>6.21</v>
      </c>
    </row>
    <row r="1766" spans="1:42" x14ac:dyDescent="0.2">
      <c r="A1766" s="23" t="s">
        <v>889</v>
      </c>
      <c r="B1766" s="23" t="s">
        <v>1116</v>
      </c>
      <c r="C1766" s="23" t="s">
        <v>1133</v>
      </c>
      <c r="D1766" s="40" t="s">
        <v>1692</v>
      </c>
      <c r="E1766" s="23" t="s">
        <v>1601</v>
      </c>
      <c r="F1766" s="24">
        <v>2.7</v>
      </c>
      <c r="G1766" s="24">
        <v>0</v>
      </c>
      <c r="H1766" s="24">
        <f>ROUND(F1766*AD1766,2)</f>
        <v>0</v>
      </c>
      <c r="I1766" s="24">
        <f>J1766-H1766</f>
        <v>0</v>
      </c>
      <c r="J1766" s="24">
        <f>ROUND(F1766*G1766,2)</f>
        <v>0</v>
      </c>
      <c r="K1766" s="24">
        <v>3.2000000000000003E-4</v>
      </c>
      <c r="L1766" s="24">
        <f>F1766*K1766</f>
        <v>8.6400000000000008E-4</v>
      </c>
      <c r="M1766" s="25" t="s">
        <v>7</v>
      </c>
      <c r="N1766" s="24">
        <f>IF(M1766="5",I1766,0)</f>
        <v>0</v>
      </c>
      <c r="Y1766" s="24">
        <f>IF(AC1766=0,J1766,0)</f>
        <v>0</v>
      </c>
      <c r="Z1766" s="24">
        <f>IF(AC1766=15,J1766,0)</f>
        <v>0</v>
      </c>
      <c r="AA1766" s="24">
        <f>IF(AC1766=21,J1766,0)</f>
        <v>0</v>
      </c>
      <c r="AC1766" s="26">
        <v>21</v>
      </c>
      <c r="AD1766" s="26">
        <f>G1766*0.584192439862543</f>
        <v>0</v>
      </c>
      <c r="AE1766" s="26">
        <f>G1766*(1-0.584192439862543)</f>
        <v>0</v>
      </c>
      <c r="AL1766" s="26">
        <f>F1766*AD1766</f>
        <v>0</v>
      </c>
      <c r="AM1766" s="26">
        <f>F1766*AE1766</f>
        <v>0</v>
      </c>
      <c r="AN1766" s="27" t="s">
        <v>1641</v>
      </c>
      <c r="AO1766" s="27" t="s">
        <v>1655</v>
      </c>
      <c r="AP1766" s="15" t="s">
        <v>1672</v>
      </c>
    </row>
    <row r="1767" spans="1:42" x14ac:dyDescent="0.2">
      <c r="D1767" s="41" t="s">
        <v>1238</v>
      </c>
      <c r="F1767" s="29">
        <v>2.7</v>
      </c>
    </row>
    <row r="1768" spans="1:42" x14ac:dyDescent="0.2">
      <c r="A1768" s="23" t="s">
        <v>890</v>
      </c>
      <c r="B1768" s="23" t="s">
        <v>1116</v>
      </c>
      <c r="C1768" s="23" t="s">
        <v>1134</v>
      </c>
      <c r="D1768" s="40" t="s">
        <v>1239</v>
      </c>
      <c r="E1768" s="23" t="s">
        <v>1602</v>
      </c>
      <c r="F1768" s="24">
        <v>0.04</v>
      </c>
      <c r="G1768" s="24">
        <v>0</v>
      </c>
      <c r="H1768" s="24">
        <f>ROUND(F1768*AD1768,2)</f>
        <v>0</v>
      </c>
      <c r="I1768" s="24">
        <f>J1768-H1768</f>
        <v>0</v>
      </c>
      <c r="J1768" s="24">
        <f>ROUND(F1768*G1768,2)</f>
        <v>0</v>
      </c>
      <c r="K1768" s="24">
        <v>0</v>
      </c>
      <c r="L1768" s="24">
        <f>F1768*K1768</f>
        <v>0</v>
      </c>
      <c r="M1768" s="25" t="s">
        <v>10</v>
      </c>
      <c r="N1768" s="24">
        <f>IF(M1768="5",I1768,0)</f>
        <v>0</v>
      </c>
      <c r="Y1768" s="24">
        <f>IF(AC1768=0,J1768,0)</f>
        <v>0</v>
      </c>
      <c r="Z1768" s="24">
        <f>IF(AC1768=15,J1768,0)</f>
        <v>0</v>
      </c>
      <c r="AA1768" s="24">
        <f>IF(AC1768=21,J1768,0)</f>
        <v>0</v>
      </c>
      <c r="AC1768" s="26">
        <v>21</v>
      </c>
      <c r="AD1768" s="26">
        <f>G1768*0</f>
        <v>0</v>
      </c>
      <c r="AE1768" s="26">
        <f>G1768*(1-0)</f>
        <v>0</v>
      </c>
      <c r="AL1768" s="26">
        <f>F1768*AD1768</f>
        <v>0</v>
      </c>
      <c r="AM1768" s="26">
        <f>F1768*AE1768</f>
        <v>0</v>
      </c>
      <c r="AN1768" s="27" t="s">
        <v>1641</v>
      </c>
      <c r="AO1768" s="27" t="s">
        <v>1655</v>
      </c>
      <c r="AP1768" s="15" t="s">
        <v>1672</v>
      </c>
    </row>
    <row r="1769" spans="1:42" x14ac:dyDescent="0.2">
      <c r="D1769" s="41" t="s">
        <v>1571</v>
      </c>
      <c r="F1769" s="29">
        <v>0.04</v>
      </c>
    </row>
    <row r="1770" spans="1:42" x14ac:dyDescent="0.2">
      <c r="A1770" s="20"/>
      <c r="B1770" s="21" t="s">
        <v>1116</v>
      </c>
      <c r="C1770" s="21" t="s">
        <v>705</v>
      </c>
      <c r="D1770" s="42" t="s">
        <v>1241</v>
      </c>
      <c r="E1770" s="43"/>
      <c r="F1770" s="43"/>
      <c r="G1770" s="43"/>
      <c r="H1770" s="22">
        <f>SUM(H1771:H1771)</f>
        <v>0</v>
      </c>
      <c r="I1770" s="22">
        <f>SUM(I1771:I1771)</f>
        <v>0</v>
      </c>
      <c r="J1770" s="22">
        <f>H1770+I1770</f>
        <v>0</v>
      </c>
      <c r="K1770" s="15"/>
      <c r="L1770" s="22">
        <f>SUM(L1771:L1771)</f>
        <v>1.4599999999999999E-3</v>
      </c>
      <c r="O1770" s="22">
        <f>IF(P1770="PR",J1770,SUM(N1771:N1771))</f>
        <v>0</v>
      </c>
      <c r="P1770" s="15" t="s">
        <v>1627</v>
      </c>
      <c r="Q1770" s="22">
        <f>IF(P1770="HS",H1770,0)</f>
        <v>0</v>
      </c>
      <c r="R1770" s="22">
        <f>IF(P1770="HS",I1770-O1770,0)</f>
        <v>0</v>
      </c>
      <c r="S1770" s="22">
        <f>IF(P1770="PS",H1770,0)</f>
        <v>0</v>
      </c>
      <c r="T1770" s="22">
        <f>IF(P1770="PS",I1770-O1770,0)</f>
        <v>0</v>
      </c>
      <c r="U1770" s="22">
        <f>IF(P1770="MP",H1770,0)</f>
        <v>0</v>
      </c>
      <c r="V1770" s="22">
        <f>IF(P1770="MP",I1770-O1770,0)</f>
        <v>0</v>
      </c>
      <c r="W1770" s="22">
        <f>IF(P1770="OM",H1770,0)</f>
        <v>0</v>
      </c>
      <c r="X1770" s="15" t="s">
        <v>1116</v>
      </c>
      <c r="AH1770" s="22">
        <f>SUM(Y1771:Y1771)</f>
        <v>0</v>
      </c>
      <c r="AI1770" s="22">
        <f>SUM(Z1771:Z1771)</f>
        <v>0</v>
      </c>
      <c r="AJ1770" s="22">
        <f>SUM(AA1771:AA1771)</f>
        <v>0</v>
      </c>
    </row>
    <row r="1771" spans="1:42" x14ac:dyDescent="0.2">
      <c r="A1771" s="23" t="s">
        <v>891</v>
      </c>
      <c r="B1771" s="23" t="s">
        <v>1116</v>
      </c>
      <c r="C1771" s="23" t="s">
        <v>1135</v>
      </c>
      <c r="D1771" s="23" t="s">
        <v>1242</v>
      </c>
      <c r="E1771" s="23" t="s">
        <v>1603</v>
      </c>
      <c r="F1771" s="24">
        <v>1</v>
      </c>
      <c r="G1771" s="24">
        <v>0</v>
      </c>
      <c r="H1771" s="24">
        <f>ROUND(F1771*AD1771,2)</f>
        <v>0</v>
      </c>
      <c r="I1771" s="24">
        <f>J1771-H1771</f>
        <v>0</v>
      </c>
      <c r="J1771" s="24">
        <f>ROUND(F1771*G1771,2)</f>
        <v>0</v>
      </c>
      <c r="K1771" s="24">
        <v>1.4599999999999999E-3</v>
      </c>
      <c r="L1771" s="24">
        <f>F1771*K1771</f>
        <v>1.4599999999999999E-3</v>
      </c>
      <c r="M1771" s="25" t="s">
        <v>7</v>
      </c>
      <c r="N1771" s="24">
        <f>IF(M1771="5",I1771,0)</f>
        <v>0</v>
      </c>
      <c r="Y1771" s="24">
        <f>IF(AC1771=0,J1771,0)</f>
        <v>0</v>
      </c>
      <c r="Z1771" s="24">
        <f>IF(AC1771=15,J1771,0)</f>
        <v>0</v>
      </c>
      <c r="AA1771" s="24">
        <f>IF(AC1771=21,J1771,0)</f>
        <v>0</v>
      </c>
      <c r="AC1771" s="26">
        <v>21</v>
      </c>
      <c r="AD1771" s="26">
        <f>G1771*0</f>
        <v>0</v>
      </c>
      <c r="AE1771" s="26">
        <f>G1771*(1-0)</f>
        <v>0</v>
      </c>
      <c r="AL1771" s="26">
        <f>F1771*AD1771</f>
        <v>0</v>
      </c>
      <c r="AM1771" s="26">
        <f>F1771*AE1771</f>
        <v>0</v>
      </c>
      <c r="AN1771" s="27" t="s">
        <v>1642</v>
      </c>
      <c r="AO1771" s="27" t="s">
        <v>1656</v>
      </c>
      <c r="AP1771" s="15" t="s">
        <v>1672</v>
      </c>
    </row>
    <row r="1772" spans="1:42" x14ac:dyDescent="0.2">
      <c r="D1772" s="28" t="s">
        <v>1243</v>
      </c>
      <c r="F1772" s="29">
        <v>1</v>
      </c>
    </row>
    <row r="1773" spans="1:42" x14ac:dyDescent="0.2">
      <c r="A1773" s="20"/>
      <c r="B1773" s="21" t="s">
        <v>1116</v>
      </c>
      <c r="C1773" s="21" t="s">
        <v>709</v>
      </c>
      <c r="D1773" s="42" t="s">
        <v>1244</v>
      </c>
      <c r="E1773" s="43"/>
      <c r="F1773" s="43"/>
      <c r="G1773" s="43"/>
      <c r="H1773" s="22">
        <f>SUM(H1774:H1805)</f>
        <v>0</v>
      </c>
      <c r="I1773" s="22">
        <f>SUM(I1774:I1805)</f>
        <v>0</v>
      </c>
      <c r="J1773" s="22">
        <f>H1773+I1773</f>
        <v>0</v>
      </c>
      <c r="K1773" s="15"/>
      <c r="L1773" s="22">
        <f>SUM(L1774:L1805)</f>
        <v>7.6480000000000034E-2</v>
      </c>
      <c r="O1773" s="22">
        <f>IF(P1773="PR",J1773,SUM(N1774:N1805))</f>
        <v>0</v>
      </c>
      <c r="P1773" s="15" t="s">
        <v>1627</v>
      </c>
      <c r="Q1773" s="22">
        <f>IF(P1773="HS",H1773,0)</f>
        <v>0</v>
      </c>
      <c r="R1773" s="22">
        <f>IF(P1773="HS",I1773-O1773,0)</f>
        <v>0</v>
      </c>
      <c r="S1773" s="22">
        <f>IF(P1773="PS",H1773,0)</f>
        <v>0</v>
      </c>
      <c r="T1773" s="22">
        <f>IF(P1773="PS",I1773-O1773,0)</f>
        <v>0</v>
      </c>
      <c r="U1773" s="22">
        <f>IF(P1773="MP",H1773,0)</f>
        <v>0</v>
      </c>
      <c r="V1773" s="22">
        <f>IF(P1773="MP",I1773-O1773,0)</f>
        <v>0</v>
      </c>
      <c r="W1773" s="22">
        <f>IF(P1773="OM",H1773,0)</f>
        <v>0</v>
      </c>
      <c r="X1773" s="15" t="s">
        <v>1116</v>
      </c>
      <c r="AH1773" s="22">
        <f>SUM(Y1774:Y1805)</f>
        <v>0</v>
      </c>
      <c r="AI1773" s="22">
        <f>SUM(Z1774:Z1805)</f>
        <v>0</v>
      </c>
      <c r="AJ1773" s="22">
        <f>SUM(AA1774:AA1805)</f>
        <v>0</v>
      </c>
    </row>
    <row r="1774" spans="1:42" x14ac:dyDescent="0.2">
      <c r="A1774" s="23" t="s">
        <v>892</v>
      </c>
      <c r="B1774" s="23" t="s">
        <v>1116</v>
      </c>
      <c r="C1774" s="23" t="s">
        <v>1136</v>
      </c>
      <c r="D1774" s="23" t="s">
        <v>1677</v>
      </c>
      <c r="E1774" s="23" t="s">
        <v>1604</v>
      </c>
      <c r="F1774" s="24">
        <v>2</v>
      </c>
      <c r="G1774" s="24">
        <v>0</v>
      </c>
      <c r="H1774" s="24">
        <f>ROUND(F1774*AD1774,2)</f>
        <v>0</v>
      </c>
      <c r="I1774" s="24">
        <f>J1774-H1774</f>
        <v>0</v>
      </c>
      <c r="J1774" s="24">
        <f>ROUND(F1774*G1774,2)</f>
        <v>0</v>
      </c>
      <c r="K1774" s="24">
        <v>1.41E-3</v>
      </c>
      <c r="L1774" s="24">
        <f>F1774*K1774</f>
        <v>2.82E-3</v>
      </c>
      <c r="M1774" s="25" t="s">
        <v>7</v>
      </c>
      <c r="N1774" s="24">
        <f>IF(M1774="5",I1774,0)</f>
        <v>0</v>
      </c>
      <c r="Y1774" s="24">
        <f>IF(AC1774=0,J1774,0)</f>
        <v>0</v>
      </c>
      <c r="Z1774" s="24">
        <f>IF(AC1774=15,J1774,0)</f>
        <v>0</v>
      </c>
      <c r="AA1774" s="24">
        <f>IF(AC1774=21,J1774,0)</f>
        <v>0</v>
      </c>
      <c r="AC1774" s="26">
        <v>21</v>
      </c>
      <c r="AD1774" s="26">
        <f>G1774*0.538136882129278</f>
        <v>0</v>
      </c>
      <c r="AE1774" s="26">
        <f>G1774*(1-0.538136882129278)</f>
        <v>0</v>
      </c>
      <c r="AL1774" s="26">
        <f>F1774*AD1774</f>
        <v>0</v>
      </c>
      <c r="AM1774" s="26">
        <f>F1774*AE1774</f>
        <v>0</v>
      </c>
      <c r="AN1774" s="27" t="s">
        <v>1643</v>
      </c>
      <c r="AO1774" s="27" t="s">
        <v>1656</v>
      </c>
      <c r="AP1774" s="15" t="s">
        <v>1672</v>
      </c>
    </row>
    <row r="1775" spans="1:42" x14ac:dyDescent="0.2">
      <c r="D1775" s="28" t="s">
        <v>1246</v>
      </c>
      <c r="F1775" s="29">
        <v>2</v>
      </c>
    </row>
    <row r="1776" spans="1:42" x14ac:dyDescent="0.2">
      <c r="A1776" s="30" t="s">
        <v>893</v>
      </c>
      <c r="B1776" s="30" t="s">
        <v>1116</v>
      </c>
      <c r="C1776" s="30" t="s">
        <v>1138</v>
      </c>
      <c r="D1776" s="39" t="s">
        <v>1709</v>
      </c>
      <c r="E1776" s="30" t="s">
        <v>1604</v>
      </c>
      <c r="F1776" s="31">
        <v>2</v>
      </c>
      <c r="G1776" s="31">
        <v>0</v>
      </c>
      <c r="H1776" s="31">
        <f>ROUND(F1776*AD1776,2)</f>
        <v>0</v>
      </c>
      <c r="I1776" s="31">
        <f>J1776-H1776</f>
        <v>0</v>
      </c>
      <c r="J1776" s="31">
        <f>ROUND(F1776*G1776,2)</f>
        <v>0</v>
      </c>
      <c r="K1776" s="31">
        <v>1.4E-2</v>
      </c>
      <c r="L1776" s="31">
        <f>F1776*K1776</f>
        <v>2.8000000000000001E-2</v>
      </c>
      <c r="M1776" s="32" t="s">
        <v>1623</v>
      </c>
      <c r="N1776" s="31">
        <f>IF(M1776="5",I1776,0)</f>
        <v>0</v>
      </c>
      <c r="Y1776" s="31">
        <f>IF(AC1776=0,J1776,0)</f>
        <v>0</v>
      </c>
      <c r="Z1776" s="31">
        <f>IF(AC1776=15,J1776,0)</f>
        <v>0</v>
      </c>
      <c r="AA1776" s="31">
        <f>IF(AC1776=21,J1776,0)</f>
        <v>0</v>
      </c>
      <c r="AC1776" s="26">
        <v>21</v>
      </c>
      <c r="AD1776" s="26">
        <f>G1776*1</f>
        <v>0</v>
      </c>
      <c r="AE1776" s="26">
        <f>G1776*(1-1)</f>
        <v>0</v>
      </c>
      <c r="AL1776" s="26">
        <f>F1776*AD1776</f>
        <v>0</v>
      </c>
      <c r="AM1776" s="26">
        <f>F1776*AE1776</f>
        <v>0</v>
      </c>
      <c r="AN1776" s="27" t="s">
        <v>1643</v>
      </c>
      <c r="AO1776" s="27" t="s">
        <v>1656</v>
      </c>
      <c r="AP1776" s="15" t="s">
        <v>1672</v>
      </c>
    </row>
    <row r="1777" spans="1:42" x14ac:dyDescent="0.2">
      <c r="D1777" s="28" t="s">
        <v>1243</v>
      </c>
      <c r="F1777" s="29">
        <v>1</v>
      </c>
    </row>
    <row r="1778" spans="1:42" x14ac:dyDescent="0.2">
      <c r="A1778" s="23" t="s">
        <v>894</v>
      </c>
      <c r="B1778" s="23" t="s">
        <v>1116</v>
      </c>
      <c r="C1778" s="23" t="s">
        <v>1139</v>
      </c>
      <c r="D1778" s="23" t="s">
        <v>1247</v>
      </c>
      <c r="E1778" s="23" t="s">
        <v>1604</v>
      </c>
      <c r="F1778" s="24">
        <v>2</v>
      </c>
      <c r="G1778" s="24">
        <v>0</v>
      </c>
      <c r="H1778" s="24">
        <f>ROUND(F1778*AD1778,2)</f>
        <v>0</v>
      </c>
      <c r="I1778" s="24">
        <f>J1778-H1778</f>
        <v>0</v>
      </c>
      <c r="J1778" s="24">
        <f>ROUND(F1778*G1778,2)</f>
        <v>0</v>
      </c>
      <c r="K1778" s="24">
        <v>1.1999999999999999E-3</v>
      </c>
      <c r="L1778" s="24">
        <f>F1778*K1778</f>
        <v>2.3999999999999998E-3</v>
      </c>
      <c r="M1778" s="25" t="s">
        <v>7</v>
      </c>
      <c r="N1778" s="24">
        <f>IF(M1778="5",I1778,0)</f>
        <v>0</v>
      </c>
      <c r="Y1778" s="24">
        <f>IF(AC1778=0,J1778,0)</f>
        <v>0</v>
      </c>
      <c r="Z1778" s="24">
        <f>IF(AC1778=15,J1778,0)</f>
        <v>0</v>
      </c>
      <c r="AA1778" s="24">
        <f>IF(AC1778=21,J1778,0)</f>
        <v>0</v>
      </c>
      <c r="AC1778" s="26">
        <v>21</v>
      </c>
      <c r="AD1778" s="26">
        <f>G1778*0.50771855010661</f>
        <v>0</v>
      </c>
      <c r="AE1778" s="26">
        <f>G1778*(1-0.50771855010661)</f>
        <v>0</v>
      </c>
      <c r="AL1778" s="26">
        <f>F1778*AD1778</f>
        <v>0</v>
      </c>
      <c r="AM1778" s="26">
        <f>F1778*AE1778</f>
        <v>0</v>
      </c>
      <c r="AN1778" s="27" t="s">
        <v>1643</v>
      </c>
      <c r="AO1778" s="27" t="s">
        <v>1656</v>
      </c>
      <c r="AP1778" s="15" t="s">
        <v>1672</v>
      </c>
    </row>
    <row r="1779" spans="1:42" x14ac:dyDescent="0.2">
      <c r="D1779" s="28" t="s">
        <v>1246</v>
      </c>
      <c r="F1779" s="29">
        <v>2</v>
      </c>
    </row>
    <row r="1780" spans="1:42" x14ac:dyDescent="0.2">
      <c r="A1780" s="30" t="s">
        <v>895</v>
      </c>
      <c r="B1780" s="30" t="s">
        <v>1116</v>
      </c>
      <c r="C1780" s="30" t="s">
        <v>1140</v>
      </c>
      <c r="D1780" s="39" t="s">
        <v>1693</v>
      </c>
      <c r="E1780" s="30" t="s">
        <v>1604</v>
      </c>
      <c r="F1780" s="31">
        <v>2</v>
      </c>
      <c r="G1780" s="31">
        <v>0</v>
      </c>
      <c r="H1780" s="31">
        <f>ROUND(F1780*AD1780,2)</f>
        <v>0</v>
      </c>
      <c r="I1780" s="31">
        <f>J1780-H1780</f>
        <v>0</v>
      </c>
      <c r="J1780" s="31">
        <f>ROUND(F1780*G1780,2)</f>
        <v>0</v>
      </c>
      <c r="K1780" s="31">
        <v>1.0499999999999999E-3</v>
      </c>
      <c r="L1780" s="31">
        <f>F1780*K1780</f>
        <v>2.0999999999999999E-3</v>
      </c>
      <c r="M1780" s="32" t="s">
        <v>1623</v>
      </c>
      <c r="N1780" s="31">
        <f>IF(M1780="5",I1780,0)</f>
        <v>0</v>
      </c>
      <c r="Y1780" s="31">
        <f>IF(AC1780=0,J1780,0)</f>
        <v>0</v>
      </c>
      <c r="Z1780" s="31">
        <f>IF(AC1780=15,J1780,0)</f>
        <v>0</v>
      </c>
      <c r="AA1780" s="31">
        <f>IF(AC1780=21,J1780,0)</f>
        <v>0</v>
      </c>
      <c r="AC1780" s="26">
        <v>21</v>
      </c>
      <c r="AD1780" s="26">
        <f>G1780*1</f>
        <v>0</v>
      </c>
      <c r="AE1780" s="26">
        <f>G1780*(1-1)</f>
        <v>0</v>
      </c>
      <c r="AL1780" s="26">
        <f>F1780*AD1780</f>
        <v>0</v>
      </c>
      <c r="AM1780" s="26">
        <f>F1780*AE1780</f>
        <v>0</v>
      </c>
      <c r="AN1780" s="27" t="s">
        <v>1643</v>
      </c>
      <c r="AO1780" s="27" t="s">
        <v>1656</v>
      </c>
      <c r="AP1780" s="15" t="s">
        <v>1672</v>
      </c>
    </row>
    <row r="1781" spans="1:42" x14ac:dyDescent="0.2">
      <c r="D1781" s="28" t="s">
        <v>1246</v>
      </c>
      <c r="F1781" s="29">
        <v>2</v>
      </c>
    </row>
    <row r="1782" spans="1:42" x14ac:dyDescent="0.2">
      <c r="A1782" s="30" t="s">
        <v>896</v>
      </c>
      <c r="B1782" s="30" t="s">
        <v>1116</v>
      </c>
      <c r="C1782" s="30" t="s">
        <v>1141</v>
      </c>
      <c r="D1782" s="30" t="s">
        <v>1248</v>
      </c>
      <c r="E1782" s="30" t="s">
        <v>1604</v>
      </c>
      <c r="F1782" s="31">
        <v>2</v>
      </c>
      <c r="G1782" s="31">
        <v>0</v>
      </c>
      <c r="H1782" s="31">
        <f>ROUND(F1782*AD1782,2)</f>
        <v>0</v>
      </c>
      <c r="I1782" s="31">
        <f>J1782-H1782</f>
        <v>0</v>
      </c>
      <c r="J1782" s="31">
        <f>ROUND(F1782*G1782,2)</f>
        <v>0</v>
      </c>
      <c r="K1782" s="31">
        <v>7.3999999999999999E-4</v>
      </c>
      <c r="L1782" s="31">
        <f>F1782*K1782</f>
        <v>1.48E-3</v>
      </c>
      <c r="M1782" s="32" t="s">
        <v>1623</v>
      </c>
      <c r="N1782" s="31">
        <f>IF(M1782="5",I1782,0)</f>
        <v>0</v>
      </c>
      <c r="Y1782" s="31">
        <f>IF(AC1782=0,J1782,0)</f>
        <v>0</v>
      </c>
      <c r="Z1782" s="31">
        <f>IF(AC1782=15,J1782,0)</f>
        <v>0</v>
      </c>
      <c r="AA1782" s="31">
        <f>IF(AC1782=21,J1782,0)</f>
        <v>0</v>
      </c>
      <c r="AC1782" s="26">
        <v>21</v>
      </c>
      <c r="AD1782" s="26">
        <f>G1782*1</f>
        <v>0</v>
      </c>
      <c r="AE1782" s="26">
        <f>G1782*(1-1)</f>
        <v>0</v>
      </c>
      <c r="AL1782" s="26">
        <f>F1782*AD1782</f>
        <v>0</v>
      </c>
      <c r="AM1782" s="26">
        <f>F1782*AE1782</f>
        <v>0</v>
      </c>
      <c r="AN1782" s="27" t="s">
        <v>1643</v>
      </c>
      <c r="AO1782" s="27" t="s">
        <v>1656</v>
      </c>
      <c r="AP1782" s="15" t="s">
        <v>1672</v>
      </c>
    </row>
    <row r="1783" spans="1:42" x14ac:dyDescent="0.2">
      <c r="D1783" s="28" t="s">
        <v>1246</v>
      </c>
      <c r="F1783" s="29">
        <v>2</v>
      </c>
    </row>
    <row r="1784" spans="1:42" x14ac:dyDescent="0.2">
      <c r="A1784" s="23" t="s">
        <v>897</v>
      </c>
      <c r="B1784" s="23" t="s">
        <v>1116</v>
      </c>
      <c r="C1784" s="23" t="s">
        <v>1152</v>
      </c>
      <c r="D1784" s="23" t="s">
        <v>1253</v>
      </c>
      <c r="E1784" s="23" t="s">
        <v>1602</v>
      </c>
      <c r="F1784" s="24">
        <v>1E-3</v>
      </c>
      <c r="G1784" s="24">
        <v>0</v>
      </c>
      <c r="H1784" s="24">
        <f>ROUND(F1784*AD1784,2)</f>
        <v>0</v>
      </c>
      <c r="I1784" s="24">
        <f>J1784-H1784</f>
        <v>0</v>
      </c>
      <c r="J1784" s="24">
        <f>ROUND(F1784*G1784,2)</f>
        <v>0</v>
      </c>
      <c r="K1784" s="24">
        <v>0</v>
      </c>
      <c r="L1784" s="24">
        <f>F1784*K1784</f>
        <v>0</v>
      </c>
      <c r="M1784" s="25" t="s">
        <v>10</v>
      </c>
      <c r="N1784" s="24">
        <f>IF(M1784="5",I1784,0)</f>
        <v>0</v>
      </c>
      <c r="Y1784" s="24">
        <f>IF(AC1784=0,J1784,0)</f>
        <v>0</v>
      </c>
      <c r="Z1784" s="24">
        <f>IF(AC1784=15,J1784,0)</f>
        <v>0</v>
      </c>
      <c r="AA1784" s="24">
        <f>IF(AC1784=21,J1784,0)</f>
        <v>0</v>
      </c>
      <c r="AC1784" s="26">
        <v>21</v>
      </c>
      <c r="AD1784" s="26">
        <f>G1784*0</f>
        <v>0</v>
      </c>
      <c r="AE1784" s="26">
        <f>G1784*(1-0)</f>
        <v>0</v>
      </c>
      <c r="AL1784" s="26">
        <f>F1784*AD1784</f>
        <v>0</v>
      </c>
      <c r="AM1784" s="26">
        <f>F1784*AE1784</f>
        <v>0</v>
      </c>
      <c r="AN1784" s="27" t="s">
        <v>1643</v>
      </c>
      <c r="AO1784" s="27" t="s">
        <v>1656</v>
      </c>
      <c r="AP1784" s="15" t="s">
        <v>1672</v>
      </c>
    </row>
    <row r="1785" spans="1:42" x14ac:dyDescent="0.2">
      <c r="A1785" s="23" t="s">
        <v>898</v>
      </c>
      <c r="B1785" s="23" t="s">
        <v>1116</v>
      </c>
      <c r="C1785" s="23" t="s">
        <v>1142</v>
      </c>
      <c r="D1785" s="23" t="s">
        <v>1249</v>
      </c>
      <c r="E1785" s="23" t="s">
        <v>1605</v>
      </c>
      <c r="F1785" s="24">
        <v>1</v>
      </c>
      <c r="G1785" s="24">
        <v>0</v>
      </c>
      <c r="H1785" s="24">
        <f>ROUND(F1785*AD1785,2)</f>
        <v>0</v>
      </c>
      <c r="I1785" s="24">
        <f>J1785-H1785</f>
        <v>0</v>
      </c>
      <c r="J1785" s="24">
        <f>ROUND(F1785*G1785,2)</f>
        <v>0</v>
      </c>
      <c r="K1785" s="24">
        <v>4.0000000000000001E-3</v>
      </c>
      <c r="L1785" s="24">
        <f>F1785*K1785</f>
        <v>4.0000000000000001E-3</v>
      </c>
      <c r="M1785" s="25" t="s">
        <v>7</v>
      </c>
      <c r="N1785" s="24">
        <f>IF(M1785="5",I1785,0)</f>
        <v>0</v>
      </c>
      <c r="Y1785" s="24">
        <f>IF(AC1785=0,J1785,0)</f>
        <v>0</v>
      </c>
      <c r="Z1785" s="24">
        <f>IF(AC1785=15,J1785,0)</f>
        <v>0</v>
      </c>
      <c r="AA1785" s="24">
        <f>IF(AC1785=21,J1785,0)</f>
        <v>0</v>
      </c>
      <c r="AC1785" s="26">
        <v>21</v>
      </c>
      <c r="AD1785" s="26">
        <f>G1785*0.62904717853839</f>
        <v>0</v>
      </c>
      <c r="AE1785" s="26">
        <f>G1785*(1-0.62904717853839)</f>
        <v>0</v>
      </c>
      <c r="AL1785" s="26">
        <f>F1785*AD1785</f>
        <v>0</v>
      </c>
      <c r="AM1785" s="26">
        <f>F1785*AE1785</f>
        <v>0</v>
      </c>
      <c r="AN1785" s="27" t="s">
        <v>1643</v>
      </c>
      <c r="AO1785" s="27" t="s">
        <v>1656</v>
      </c>
      <c r="AP1785" s="15" t="s">
        <v>1672</v>
      </c>
    </row>
    <row r="1786" spans="1:42" x14ac:dyDescent="0.2">
      <c r="D1786" s="28" t="s">
        <v>1243</v>
      </c>
      <c r="F1786" s="29">
        <v>1</v>
      </c>
    </row>
    <row r="1787" spans="1:42" x14ac:dyDescent="0.2">
      <c r="A1787" s="30" t="s">
        <v>899</v>
      </c>
      <c r="B1787" s="30" t="s">
        <v>1116</v>
      </c>
      <c r="C1787" s="30" t="s">
        <v>1144</v>
      </c>
      <c r="D1787" s="39" t="s">
        <v>1694</v>
      </c>
      <c r="E1787" s="30" t="s">
        <v>1604</v>
      </c>
      <c r="F1787" s="31">
        <v>1</v>
      </c>
      <c r="G1787" s="31">
        <v>0</v>
      </c>
      <c r="H1787" s="31">
        <f>ROUND(F1787*AD1787,2)</f>
        <v>0</v>
      </c>
      <c r="I1787" s="31">
        <f>J1787-H1787</f>
        <v>0</v>
      </c>
      <c r="J1787" s="31">
        <f>ROUND(F1787*G1787,2)</f>
        <v>0</v>
      </c>
      <c r="K1787" s="31">
        <v>1.4500000000000001E-2</v>
      </c>
      <c r="L1787" s="31">
        <f>F1787*K1787</f>
        <v>1.4500000000000001E-2</v>
      </c>
      <c r="M1787" s="32" t="s">
        <v>1623</v>
      </c>
      <c r="N1787" s="31">
        <f>IF(M1787="5",I1787,0)</f>
        <v>0</v>
      </c>
      <c r="Y1787" s="31">
        <f>IF(AC1787=0,J1787,0)</f>
        <v>0</v>
      </c>
      <c r="Z1787" s="31">
        <f>IF(AC1787=15,J1787,0)</f>
        <v>0</v>
      </c>
      <c r="AA1787" s="31">
        <f>IF(AC1787=21,J1787,0)</f>
        <v>0</v>
      </c>
      <c r="AC1787" s="26">
        <v>21</v>
      </c>
      <c r="AD1787" s="26">
        <f>G1787*1</f>
        <v>0</v>
      </c>
      <c r="AE1787" s="26">
        <f>G1787*(1-1)</f>
        <v>0</v>
      </c>
      <c r="AL1787" s="26">
        <f>F1787*AD1787</f>
        <v>0</v>
      </c>
      <c r="AM1787" s="26">
        <f>F1787*AE1787</f>
        <v>0</v>
      </c>
      <c r="AN1787" s="27" t="s">
        <v>1643</v>
      </c>
      <c r="AO1787" s="27" t="s">
        <v>1656</v>
      </c>
      <c r="AP1787" s="15" t="s">
        <v>1672</v>
      </c>
    </row>
    <row r="1788" spans="1:42" x14ac:dyDescent="0.2">
      <c r="D1788" s="28" t="s">
        <v>1243</v>
      </c>
      <c r="F1788" s="29">
        <v>1</v>
      </c>
    </row>
    <row r="1789" spans="1:42" x14ac:dyDescent="0.2">
      <c r="A1789" s="30" t="s">
        <v>900</v>
      </c>
      <c r="B1789" s="30" t="s">
        <v>1116</v>
      </c>
      <c r="C1789" s="30" t="s">
        <v>1143</v>
      </c>
      <c r="D1789" s="30" t="s">
        <v>1683</v>
      </c>
      <c r="E1789" s="30" t="s">
        <v>1604</v>
      </c>
      <c r="F1789" s="31">
        <v>1</v>
      </c>
      <c r="G1789" s="31">
        <v>0</v>
      </c>
      <c r="H1789" s="31">
        <f>ROUND(F1789*AD1789,2)</f>
        <v>0</v>
      </c>
      <c r="I1789" s="31">
        <f>J1789-H1789</f>
        <v>0</v>
      </c>
      <c r="J1789" s="31">
        <f>ROUND(F1789*G1789,2)</f>
        <v>0</v>
      </c>
      <c r="K1789" s="31">
        <v>1E-3</v>
      </c>
      <c r="L1789" s="31">
        <f>F1789*K1789</f>
        <v>1E-3</v>
      </c>
      <c r="M1789" s="32" t="s">
        <v>1623</v>
      </c>
      <c r="N1789" s="31">
        <f>IF(M1789="5",I1789,0)</f>
        <v>0</v>
      </c>
      <c r="Y1789" s="31">
        <f>IF(AC1789=0,J1789,0)</f>
        <v>0</v>
      </c>
      <c r="Z1789" s="31">
        <f>IF(AC1789=15,J1789,0)</f>
        <v>0</v>
      </c>
      <c r="AA1789" s="31">
        <f>IF(AC1789=21,J1789,0)</f>
        <v>0</v>
      </c>
      <c r="AC1789" s="26">
        <v>21</v>
      </c>
      <c r="AD1789" s="26">
        <f>G1789*1</f>
        <v>0</v>
      </c>
      <c r="AE1789" s="26">
        <f>G1789*(1-1)</f>
        <v>0</v>
      </c>
      <c r="AL1789" s="26">
        <f>F1789*AD1789</f>
        <v>0</v>
      </c>
      <c r="AM1789" s="26">
        <f>F1789*AE1789</f>
        <v>0</v>
      </c>
      <c r="AN1789" s="27" t="s">
        <v>1643</v>
      </c>
      <c r="AO1789" s="27" t="s">
        <v>1656</v>
      </c>
      <c r="AP1789" s="15" t="s">
        <v>1672</v>
      </c>
    </row>
    <row r="1790" spans="1:42" x14ac:dyDescent="0.2">
      <c r="D1790" s="28" t="s">
        <v>1243</v>
      </c>
      <c r="F1790" s="29">
        <v>1</v>
      </c>
    </row>
    <row r="1791" spans="1:42" x14ac:dyDescent="0.2">
      <c r="A1791" s="23" t="s">
        <v>901</v>
      </c>
      <c r="B1791" s="23" t="s">
        <v>1116</v>
      </c>
      <c r="C1791" s="23" t="s">
        <v>1145</v>
      </c>
      <c r="D1791" s="23" t="s">
        <v>1250</v>
      </c>
      <c r="E1791" s="23" t="s">
        <v>1605</v>
      </c>
      <c r="F1791" s="24">
        <v>1</v>
      </c>
      <c r="G1791" s="24">
        <v>0</v>
      </c>
      <c r="H1791" s="24">
        <f>ROUND(F1791*AD1791,2)</f>
        <v>0</v>
      </c>
      <c r="I1791" s="24">
        <f>J1791-H1791</f>
        <v>0</v>
      </c>
      <c r="J1791" s="24">
        <f>ROUND(F1791*G1791,2)</f>
        <v>0</v>
      </c>
      <c r="K1791" s="24">
        <v>1.7000000000000001E-4</v>
      </c>
      <c r="L1791" s="24">
        <f>F1791*K1791</f>
        <v>1.7000000000000001E-4</v>
      </c>
      <c r="M1791" s="25" t="s">
        <v>7</v>
      </c>
      <c r="N1791" s="24">
        <f>IF(M1791="5",I1791,0)</f>
        <v>0</v>
      </c>
      <c r="Y1791" s="24">
        <f>IF(AC1791=0,J1791,0)</f>
        <v>0</v>
      </c>
      <c r="Z1791" s="24">
        <f>IF(AC1791=15,J1791,0)</f>
        <v>0</v>
      </c>
      <c r="AA1791" s="24">
        <f>IF(AC1791=21,J1791,0)</f>
        <v>0</v>
      </c>
      <c r="AC1791" s="26">
        <v>21</v>
      </c>
      <c r="AD1791" s="26">
        <f>G1791*0.503959731543624</f>
        <v>0</v>
      </c>
      <c r="AE1791" s="26">
        <f>G1791*(1-0.503959731543624)</f>
        <v>0</v>
      </c>
      <c r="AL1791" s="26">
        <f>F1791*AD1791</f>
        <v>0</v>
      </c>
      <c r="AM1791" s="26">
        <f>F1791*AE1791</f>
        <v>0</v>
      </c>
      <c r="AN1791" s="27" t="s">
        <v>1643</v>
      </c>
      <c r="AO1791" s="27" t="s">
        <v>1656</v>
      </c>
      <c r="AP1791" s="15" t="s">
        <v>1672</v>
      </c>
    </row>
    <row r="1792" spans="1:42" x14ac:dyDescent="0.2">
      <c r="D1792" s="28" t="s">
        <v>1243</v>
      </c>
      <c r="F1792" s="29">
        <v>1</v>
      </c>
    </row>
    <row r="1793" spans="1:42" x14ac:dyDescent="0.2">
      <c r="A1793" s="23" t="s">
        <v>902</v>
      </c>
      <c r="B1793" s="23" t="s">
        <v>1116</v>
      </c>
      <c r="C1793" s="23" t="s">
        <v>1146</v>
      </c>
      <c r="D1793" s="40" t="s">
        <v>1695</v>
      </c>
      <c r="E1793" s="23" t="s">
        <v>1601</v>
      </c>
      <c r="F1793" s="24">
        <v>1.2</v>
      </c>
      <c r="G1793" s="24">
        <v>0</v>
      </c>
      <c r="H1793" s="24">
        <f>ROUND(F1793*AD1793,2)</f>
        <v>0</v>
      </c>
      <c r="I1793" s="24">
        <f>J1793-H1793</f>
        <v>0</v>
      </c>
      <c r="J1793" s="24">
        <f>ROUND(F1793*G1793,2)</f>
        <v>0</v>
      </c>
      <c r="K1793" s="24">
        <v>8.9999999999999993E-3</v>
      </c>
      <c r="L1793" s="24">
        <f>F1793*K1793</f>
        <v>1.0799999999999999E-2</v>
      </c>
      <c r="M1793" s="25" t="s">
        <v>7</v>
      </c>
      <c r="N1793" s="24">
        <f>IF(M1793="5",I1793,0)</f>
        <v>0</v>
      </c>
      <c r="Y1793" s="24">
        <f>IF(AC1793=0,J1793,0)</f>
        <v>0</v>
      </c>
      <c r="Z1793" s="24">
        <f>IF(AC1793=15,J1793,0)</f>
        <v>0</v>
      </c>
      <c r="AA1793" s="24">
        <f>IF(AC1793=21,J1793,0)</f>
        <v>0</v>
      </c>
      <c r="AC1793" s="26">
        <v>21</v>
      </c>
      <c r="AD1793" s="26">
        <f>G1793*1</f>
        <v>0</v>
      </c>
      <c r="AE1793" s="26">
        <f>G1793*(1-1)</f>
        <v>0</v>
      </c>
      <c r="AL1793" s="26">
        <f>F1793*AD1793</f>
        <v>0</v>
      </c>
      <c r="AM1793" s="26">
        <f>F1793*AE1793</f>
        <v>0</v>
      </c>
      <c r="AN1793" s="27" t="s">
        <v>1643</v>
      </c>
      <c r="AO1793" s="27" t="s">
        <v>1656</v>
      </c>
      <c r="AP1793" s="15" t="s">
        <v>1672</v>
      </c>
    </row>
    <row r="1794" spans="1:42" x14ac:dyDescent="0.2">
      <c r="D1794" s="28" t="s">
        <v>1251</v>
      </c>
      <c r="F1794" s="29">
        <v>1.2</v>
      </c>
    </row>
    <row r="1795" spans="1:42" x14ac:dyDescent="0.2">
      <c r="A1795" s="23" t="s">
        <v>903</v>
      </c>
      <c r="B1795" s="23" t="s">
        <v>1116</v>
      </c>
      <c r="C1795" s="23" t="s">
        <v>1147</v>
      </c>
      <c r="D1795" s="23" t="s">
        <v>1679</v>
      </c>
      <c r="E1795" s="23" t="s">
        <v>1604</v>
      </c>
      <c r="F1795" s="24">
        <v>1</v>
      </c>
      <c r="G1795" s="24">
        <v>0</v>
      </c>
      <c r="H1795" s="24">
        <f>ROUND(F1795*AD1795,2)</f>
        <v>0</v>
      </c>
      <c r="I1795" s="24">
        <f>J1795-H1795</f>
        <v>0</v>
      </c>
      <c r="J1795" s="24">
        <f>ROUND(F1795*G1795,2)</f>
        <v>0</v>
      </c>
      <c r="K1795" s="24">
        <v>7.0000000000000001E-3</v>
      </c>
      <c r="L1795" s="24">
        <f>F1795*K1795</f>
        <v>7.0000000000000001E-3</v>
      </c>
      <c r="M1795" s="25" t="s">
        <v>7</v>
      </c>
      <c r="N1795" s="24">
        <f>IF(M1795="5",I1795,0)</f>
        <v>0</v>
      </c>
      <c r="Y1795" s="24">
        <f>IF(AC1795=0,J1795,0)</f>
        <v>0</v>
      </c>
      <c r="Z1795" s="24">
        <f>IF(AC1795=15,J1795,0)</f>
        <v>0</v>
      </c>
      <c r="AA1795" s="24">
        <f>IF(AC1795=21,J1795,0)</f>
        <v>0</v>
      </c>
      <c r="AC1795" s="26">
        <v>21</v>
      </c>
      <c r="AD1795" s="26">
        <f>G1795*1</f>
        <v>0</v>
      </c>
      <c r="AE1795" s="26">
        <f>G1795*(1-1)</f>
        <v>0</v>
      </c>
      <c r="AL1795" s="26">
        <f>F1795*AD1795</f>
        <v>0</v>
      </c>
      <c r="AM1795" s="26">
        <f>F1795*AE1795</f>
        <v>0</v>
      </c>
      <c r="AN1795" s="27" t="s">
        <v>1643</v>
      </c>
      <c r="AO1795" s="27" t="s">
        <v>1656</v>
      </c>
      <c r="AP1795" s="15" t="s">
        <v>1672</v>
      </c>
    </row>
    <row r="1796" spans="1:42" x14ac:dyDescent="0.2">
      <c r="D1796" s="28" t="s">
        <v>1243</v>
      </c>
      <c r="F1796" s="29">
        <v>1</v>
      </c>
    </row>
    <row r="1797" spans="1:42" x14ac:dyDescent="0.2">
      <c r="A1797" s="23" t="s">
        <v>904</v>
      </c>
      <c r="B1797" s="23" t="s">
        <v>1116</v>
      </c>
      <c r="C1797" s="23" t="s">
        <v>1148</v>
      </c>
      <c r="D1797" s="40" t="s">
        <v>1696</v>
      </c>
      <c r="E1797" s="23" t="s">
        <v>1604</v>
      </c>
      <c r="F1797" s="24">
        <v>1</v>
      </c>
      <c r="G1797" s="24">
        <v>0</v>
      </c>
      <c r="H1797" s="24">
        <f>ROUND(F1797*AD1797,2)</f>
        <v>0</v>
      </c>
      <c r="I1797" s="24">
        <f>J1797-H1797</f>
        <v>0</v>
      </c>
      <c r="J1797" s="24">
        <f>ROUND(F1797*G1797,2)</f>
        <v>0</v>
      </c>
      <c r="K1797" s="24">
        <v>2.7999999999999998E-4</v>
      </c>
      <c r="L1797" s="24">
        <f>F1797*K1797</f>
        <v>2.7999999999999998E-4</v>
      </c>
      <c r="M1797" s="25" t="s">
        <v>7</v>
      </c>
      <c r="N1797" s="24">
        <f>IF(M1797="5",I1797,0)</f>
        <v>0</v>
      </c>
      <c r="Y1797" s="24">
        <f>IF(AC1797=0,J1797,0)</f>
        <v>0</v>
      </c>
      <c r="Z1797" s="24">
        <f>IF(AC1797=15,J1797,0)</f>
        <v>0</v>
      </c>
      <c r="AA1797" s="24">
        <f>IF(AC1797=21,J1797,0)</f>
        <v>0</v>
      </c>
      <c r="AC1797" s="26">
        <v>21</v>
      </c>
      <c r="AD1797" s="26">
        <f>G1797*1</f>
        <v>0</v>
      </c>
      <c r="AE1797" s="26">
        <f>G1797*(1-1)</f>
        <v>0</v>
      </c>
      <c r="AL1797" s="26">
        <f>F1797*AD1797</f>
        <v>0</v>
      </c>
      <c r="AM1797" s="26">
        <f>F1797*AE1797</f>
        <v>0</v>
      </c>
      <c r="AN1797" s="27" t="s">
        <v>1643</v>
      </c>
      <c r="AO1797" s="27" t="s">
        <v>1656</v>
      </c>
      <c r="AP1797" s="15" t="s">
        <v>1672</v>
      </c>
    </row>
    <row r="1798" spans="1:42" x14ac:dyDescent="0.2">
      <c r="D1798" s="28" t="s">
        <v>1243</v>
      </c>
      <c r="F1798" s="29">
        <v>1</v>
      </c>
    </row>
    <row r="1799" spans="1:42" x14ac:dyDescent="0.2">
      <c r="A1799" s="23" t="s">
        <v>905</v>
      </c>
      <c r="B1799" s="23" t="s">
        <v>1116</v>
      </c>
      <c r="C1799" s="23" t="s">
        <v>1149</v>
      </c>
      <c r="D1799" s="40" t="s">
        <v>1697</v>
      </c>
      <c r="E1799" s="23" t="s">
        <v>1604</v>
      </c>
      <c r="F1799" s="24">
        <v>1</v>
      </c>
      <c r="G1799" s="24">
        <v>0</v>
      </c>
      <c r="H1799" s="24">
        <f>ROUND(F1799*AD1799,2)</f>
        <v>0</v>
      </c>
      <c r="I1799" s="24">
        <f>J1799-H1799</f>
        <v>0</v>
      </c>
      <c r="J1799" s="24">
        <f>ROUND(F1799*G1799,2)</f>
        <v>0</v>
      </c>
      <c r="K1799" s="24">
        <v>1.1000000000000001E-3</v>
      </c>
      <c r="L1799" s="24">
        <f>F1799*K1799</f>
        <v>1.1000000000000001E-3</v>
      </c>
      <c r="M1799" s="25" t="s">
        <v>7</v>
      </c>
      <c r="N1799" s="24">
        <f>IF(M1799="5",I1799,0)</f>
        <v>0</v>
      </c>
      <c r="Y1799" s="24">
        <f>IF(AC1799=0,J1799,0)</f>
        <v>0</v>
      </c>
      <c r="Z1799" s="24">
        <f>IF(AC1799=15,J1799,0)</f>
        <v>0</v>
      </c>
      <c r="AA1799" s="24">
        <f>IF(AC1799=21,J1799,0)</f>
        <v>0</v>
      </c>
      <c r="AC1799" s="26">
        <v>21</v>
      </c>
      <c r="AD1799" s="26">
        <f>G1799*1</f>
        <v>0</v>
      </c>
      <c r="AE1799" s="26">
        <f>G1799*(1-1)</f>
        <v>0</v>
      </c>
      <c r="AL1799" s="26">
        <f>F1799*AD1799</f>
        <v>0</v>
      </c>
      <c r="AM1799" s="26">
        <f>F1799*AE1799</f>
        <v>0</v>
      </c>
      <c r="AN1799" s="27" t="s">
        <v>1643</v>
      </c>
      <c r="AO1799" s="27" t="s">
        <v>1656</v>
      </c>
      <c r="AP1799" s="15" t="s">
        <v>1672</v>
      </c>
    </row>
    <row r="1800" spans="1:42" x14ac:dyDescent="0.2">
      <c r="D1800" s="28" t="s">
        <v>1243</v>
      </c>
      <c r="F1800" s="29">
        <v>1</v>
      </c>
    </row>
    <row r="1801" spans="1:42" x14ac:dyDescent="0.2">
      <c r="A1801" s="23" t="s">
        <v>906</v>
      </c>
      <c r="B1801" s="23" t="s">
        <v>1116</v>
      </c>
      <c r="C1801" s="23" t="s">
        <v>1150</v>
      </c>
      <c r="D1801" s="23" t="s">
        <v>1252</v>
      </c>
      <c r="E1801" s="23" t="s">
        <v>1604</v>
      </c>
      <c r="F1801" s="24">
        <v>1</v>
      </c>
      <c r="G1801" s="24">
        <v>0</v>
      </c>
      <c r="H1801" s="24">
        <f>ROUND(F1801*AD1801,2)</f>
        <v>0</v>
      </c>
      <c r="I1801" s="24">
        <f>J1801-H1801</f>
        <v>0</v>
      </c>
      <c r="J1801" s="24">
        <f>ROUND(F1801*G1801,2)</f>
        <v>0</v>
      </c>
      <c r="K1801" s="24">
        <v>1.2999999999999999E-4</v>
      </c>
      <c r="L1801" s="24">
        <f>F1801*K1801</f>
        <v>1.2999999999999999E-4</v>
      </c>
      <c r="M1801" s="25" t="s">
        <v>7</v>
      </c>
      <c r="N1801" s="24">
        <f>IF(M1801="5",I1801,0)</f>
        <v>0</v>
      </c>
      <c r="Y1801" s="24">
        <f>IF(AC1801=0,J1801,0)</f>
        <v>0</v>
      </c>
      <c r="Z1801" s="24">
        <f>IF(AC1801=15,J1801,0)</f>
        <v>0</v>
      </c>
      <c r="AA1801" s="24">
        <f>IF(AC1801=21,J1801,0)</f>
        <v>0</v>
      </c>
      <c r="AC1801" s="26">
        <v>21</v>
      </c>
      <c r="AD1801" s="26">
        <f>G1801*0.234411764705882</f>
        <v>0</v>
      </c>
      <c r="AE1801" s="26">
        <f>G1801*(1-0.234411764705882)</f>
        <v>0</v>
      </c>
      <c r="AL1801" s="26">
        <f>F1801*AD1801</f>
        <v>0</v>
      </c>
      <c r="AM1801" s="26">
        <f>F1801*AE1801</f>
        <v>0</v>
      </c>
      <c r="AN1801" s="27" t="s">
        <v>1643</v>
      </c>
      <c r="AO1801" s="27" t="s">
        <v>1656</v>
      </c>
      <c r="AP1801" s="15" t="s">
        <v>1672</v>
      </c>
    </row>
    <row r="1802" spans="1:42" x14ac:dyDescent="0.2">
      <c r="D1802" s="28" t="s">
        <v>1243</v>
      </c>
      <c r="F1802" s="29">
        <v>1</v>
      </c>
    </row>
    <row r="1803" spans="1:42" x14ac:dyDescent="0.2">
      <c r="A1803" s="23" t="s">
        <v>907</v>
      </c>
      <c r="B1803" s="23" t="s">
        <v>1116</v>
      </c>
      <c r="C1803" s="23" t="s">
        <v>1151</v>
      </c>
      <c r="D1803" s="40" t="s">
        <v>1698</v>
      </c>
      <c r="E1803" s="23" t="s">
        <v>1604</v>
      </c>
      <c r="F1803" s="24">
        <v>1</v>
      </c>
      <c r="G1803" s="24">
        <v>0</v>
      </c>
      <c r="H1803" s="24">
        <f>ROUND(F1803*AD1803,2)</f>
        <v>0</v>
      </c>
      <c r="I1803" s="24">
        <f>J1803-H1803</f>
        <v>0</v>
      </c>
      <c r="J1803" s="24">
        <f>ROUND(F1803*G1803,2)</f>
        <v>0</v>
      </c>
      <c r="K1803" s="24">
        <v>6.9999999999999999E-4</v>
      </c>
      <c r="L1803" s="24">
        <f>F1803*K1803</f>
        <v>6.9999999999999999E-4</v>
      </c>
      <c r="M1803" s="25" t="s">
        <v>7</v>
      </c>
      <c r="N1803" s="24">
        <f>IF(M1803="5",I1803,0)</f>
        <v>0</v>
      </c>
      <c r="Y1803" s="24">
        <f>IF(AC1803=0,J1803,0)</f>
        <v>0</v>
      </c>
      <c r="Z1803" s="24">
        <f>IF(AC1803=15,J1803,0)</f>
        <v>0</v>
      </c>
      <c r="AA1803" s="24">
        <f>IF(AC1803=21,J1803,0)</f>
        <v>0</v>
      </c>
      <c r="AC1803" s="26">
        <v>21</v>
      </c>
      <c r="AD1803" s="26">
        <f>G1803*1</f>
        <v>0</v>
      </c>
      <c r="AE1803" s="26">
        <f>G1803*(1-1)</f>
        <v>0</v>
      </c>
      <c r="AL1803" s="26">
        <f>F1803*AD1803</f>
        <v>0</v>
      </c>
      <c r="AM1803" s="26">
        <f>F1803*AE1803</f>
        <v>0</v>
      </c>
      <c r="AN1803" s="27" t="s">
        <v>1643</v>
      </c>
      <c r="AO1803" s="27" t="s">
        <v>1656</v>
      </c>
      <c r="AP1803" s="15" t="s">
        <v>1672</v>
      </c>
    </row>
    <row r="1804" spans="1:42" x14ac:dyDescent="0.2">
      <c r="D1804" s="28" t="s">
        <v>1243</v>
      </c>
      <c r="F1804" s="29">
        <v>1</v>
      </c>
    </row>
    <row r="1805" spans="1:42" x14ac:dyDescent="0.2">
      <c r="A1805" s="23" t="s">
        <v>908</v>
      </c>
      <c r="B1805" s="23" t="s">
        <v>1116</v>
      </c>
      <c r="C1805" s="23" t="s">
        <v>1152</v>
      </c>
      <c r="D1805" s="23" t="s">
        <v>1253</v>
      </c>
      <c r="E1805" s="23" t="s">
        <v>1602</v>
      </c>
      <c r="F1805" s="24">
        <v>7.0000000000000007E-2</v>
      </c>
      <c r="G1805" s="24">
        <v>0</v>
      </c>
      <c r="H1805" s="24">
        <f>ROUND(F1805*AD1805,2)</f>
        <v>0</v>
      </c>
      <c r="I1805" s="24">
        <f>J1805-H1805</f>
        <v>0</v>
      </c>
      <c r="J1805" s="24">
        <f>ROUND(F1805*G1805,2)</f>
        <v>0</v>
      </c>
      <c r="K1805" s="24">
        <v>0</v>
      </c>
      <c r="L1805" s="24">
        <f>F1805*K1805</f>
        <v>0</v>
      </c>
      <c r="M1805" s="25" t="s">
        <v>10</v>
      </c>
      <c r="N1805" s="24">
        <f>IF(M1805="5",I1805,0)</f>
        <v>0</v>
      </c>
      <c r="Y1805" s="24">
        <f>IF(AC1805=0,J1805,0)</f>
        <v>0</v>
      </c>
      <c r="Z1805" s="24">
        <f>IF(AC1805=15,J1805,0)</f>
        <v>0</v>
      </c>
      <c r="AA1805" s="24">
        <f>IF(AC1805=21,J1805,0)</f>
        <v>0</v>
      </c>
      <c r="AC1805" s="26">
        <v>21</v>
      </c>
      <c r="AD1805" s="26">
        <f>G1805*0</f>
        <v>0</v>
      </c>
      <c r="AE1805" s="26">
        <f>G1805*(1-0)</f>
        <v>0</v>
      </c>
      <c r="AL1805" s="26">
        <f>F1805*AD1805</f>
        <v>0</v>
      </c>
      <c r="AM1805" s="26">
        <f>F1805*AE1805</f>
        <v>0</v>
      </c>
      <c r="AN1805" s="27" t="s">
        <v>1643</v>
      </c>
      <c r="AO1805" s="27" t="s">
        <v>1656</v>
      </c>
      <c r="AP1805" s="15" t="s">
        <v>1672</v>
      </c>
    </row>
    <row r="1806" spans="1:42" x14ac:dyDescent="0.2">
      <c r="D1806" s="28" t="s">
        <v>1254</v>
      </c>
      <c r="F1806" s="29">
        <v>7.0000000000000007E-2</v>
      </c>
    </row>
    <row r="1807" spans="1:42" x14ac:dyDescent="0.2">
      <c r="A1807" s="20"/>
      <c r="B1807" s="21" t="s">
        <v>1116</v>
      </c>
      <c r="C1807" s="21" t="s">
        <v>755</v>
      </c>
      <c r="D1807" s="42" t="s">
        <v>1255</v>
      </c>
      <c r="E1807" s="43"/>
      <c r="F1807" s="43"/>
      <c r="G1807" s="43"/>
      <c r="H1807" s="22">
        <f>SUM(H1808:H1815)</f>
        <v>0</v>
      </c>
      <c r="I1807" s="22">
        <f>SUM(I1808:I1815)</f>
        <v>0</v>
      </c>
      <c r="J1807" s="22">
        <f>H1807+I1807</f>
        <v>0</v>
      </c>
      <c r="K1807" s="15"/>
      <c r="L1807" s="22">
        <f>SUM(L1808:L1815)</f>
        <v>0.11414299999999999</v>
      </c>
      <c r="O1807" s="22">
        <f>IF(P1807="PR",J1807,SUM(N1808:N1815))</f>
        <v>0</v>
      </c>
      <c r="P1807" s="15" t="s">
        <v>1627</v>
      </c>
      <c r="Q1807" s="22">
        <f>IF(P1807="HS",H1807,0)</f>
        <v>0</v>
      </c>
      <c r="R1807" s="22">
        <f>IF(P1807="HS",I1807-O1807,0)</f>
        <v>0</v>
      </c>
      <c r="S1807" s="22">
        <f>IF(P1807="PS",H1807,0)</f>
        <v>0</v>
      </c>
      <c r="T1807" s="22">
        <f>IF(P1807="PS",I1807-O1807,0)</f>
        <v>0</v>
      </c>
      <c r="U1807" s="22">
        <f>IF(P1807="MP",H1807,0)</f>
        <v>0</v>
      </c>
      <c r="V1807" s="22">
        <f>IF(P1807="MP",I1807-O1807,0)</f>
        <v>0</v>
      </c>
      <c r="W1807" s="22">
        <f>IF(P1807="OM",H1807,0)</f>
        <v>0</v>
      </c>
      <c r="X1807" s="15" t="s">
        <v>1116</v>
      </c>
      <c r="AH1807" s="22">
        <f>SUM(Y1808:Y1815)</f>
        <v>0</v>
      </c>
      <c r="AI1807" s="22">
        <f>SUM(Z1808:Z1815)</f>
        <v>0</v>
      </c>
      <c r="AJ1807" s="22">
        <f>SUM(AA1808:AA1815)</f>
        <v>0</v>
      </c>
    </row>
    <row r="1808" spans="1:42" x14ac:dyDescent="0.2">
      <c r="A1808" s="23" t="s">
        <v>909</v>
      </c>
      <c r="B1808" s="23" t="s">
        <v>1116</v>
      </c>
      <c r="C1808" s="23" t="s">
        <v>1202</v>
      </c>
      <c r="D1808" s="40" t="s">
        <v>1699</v>
      </c>
      <c r="E1808" s="23" t="s">
        <v>1600</v>
      </c>
      <c r="F1808" s="24">
        <v>5.41</v>
      </c>
      <c r="G1808" s="24">
        <v>0</v>
      </c>
      <c r="H1808" s="24">
        <f>ROUND(F1808*AD1808,2)</f>
        <v>0</v>
      </c>
      <c r="I1808" s="24">
        <f>J1808-H1808</f>
        <v>0</v>
      </c>
      <c r="J1808" s="24">
        <f>ROUND(F1808*G1808,2)</f>
        <v>0</v>
      </c>
      <c r="K1808" s="24">
        <v>3.5000000000000001E-3</v>
      </c>
      <c r="L1808" s="24">
        <f>F1808*K1808</f>
        <v>1.8935E-2</v>
      </c>
      <c r="M1808" s="25" t="s">
        <v>7</v>
      </c>
      <c r="N1808" s="24">
        <f>IF(M1808="5",I1808,0)</f>
        <v>0</v>
      </c>
      <c r="Y1808" s="24">
        <f>IF(AC1808=0,J1808,0)</f>
        <v>0</v>
      </c>
      <c r="Z1808" s="24">
        <f>IF(AC1808=15,J1808,0)</f>
        <v>0</v>
      </c>
      <c r="AA1808" s="24">
        <f>IF(AC1808=21,J1808,0)</f>
        <v>0</v>
      </c>
      <c r="AC1808" s="26">
        <v>21</v>
      </c>
      <c r="AD1808" s="26">
        <f>G1808*0.372054263565891</f>
        <v>0</v>
      </c>
      <c r="AE1808" s="26">
        <f>G1808*(1-0.372054263565891)</f>
        <v>0</v>
      </c>
      <c r="AL1808" s="26">
        <f>F1808*AD1808</f>
        <v>0</v>
      </c>
      <c r="AM1808" s="26">
        <f>F1808*AE1808</f>
        <v>0</v>
      </c>
      <c r="AN1808" s="27" t="s">
        <v>1644</v>
      </c>
      <c r="AO1808" s="27" t="s">
        <v>1657</v>
      </c>
      <c r="AP1808" s="15" t="s">
        <v>1672</v>
      </c>
    </row>
    <row r="1809" spans="1:42" x14ac:dyDescent="0.2">
      <c r="D1809" s="28" t="s">
        <v>1572</v>
      </c>
      <c r="F1809" s="29">
        <v>1.33</v>
      </c>
    </row>
    <row r="1810" spans="1:42" x14ac:dyDescent="0.2">
      <c r="D1810" s="28" t="s">
        <v>1573</v>
      </c>
      <c r="F1810" s="29">
        <v>4.08</v>
      </c>
    </row>
    <row r="1811" spans="1:42" x14ac:dyDescent="0.2">
      <c r="A1811" s="23" t="s">
        <v>910</v>
      </c>
      <c r="B1811" s="23" t="s">
        <v>1116</v>
      </c>
      <c r="C1811" s="23" t="s">
        <v>1154</v>
      </c>
      <c r="D1811" s="23" t="s">
        <v>1256</v>
      </c>
      <c r="E1811" s="23" t="s">
        <v>1600</v>
      </c>
      <c r="F1811" s="24">
        <v>5.41</v>
      </c>
      <c r="G1811" s="24">
        <v>0</v>
      </c>
      <c r="H1811" s="24">
        <f>ROUND(F1811*AD1811,2)</f>
        <v>0</v>
      </c>
      <c r="I1811" s="24">
        <f>J1811-H1811</f>
        <v>0</v>
      </c>
      <c r="J1811" s="24">
        <f>ROUND(F1811*G1811,2)</f>
        <v>0</v>
      </c>
      <c r="K1811" s="24">
        <v>8.0000000000000004E-4</v>
      </c>
      <c r="L1811" s="24">
        <f>F1811*K1811</f>
        <v>4.3280000000000002E-3</v>
      </c>
      <c r="M1811" s="25" t="s">
        <v>7</v>
      </c>
      <c r="N1811" s="24">
        <f>IF(M1811="5",I1811,0)</f>
        <v>0</v>
      </c>
      <c r="Y1811" s="24">
        <f>IF(AC1811=0,J1811,0)</f>
        <v>0</v>
      </c>
      <c r="Z1811" s="24">
        <f>IF(AC1811=15,J1811,0)</f>
        <v>0</v>
      </c>
      <c r="AA1811" s="24">
        <f>IF(AC1811=21,J1811,0)</f>
        <v>0</v>
      </c>
      <c r="AC1811" s="26">
        <v>21</v>
      </c>
      <c r="AD1811" s="26">
        <f>G1811*1</f>
        <v>0</v>
      </c>
      <c r="AE1811" s="26">
        <f>G1811*(1-1)</f>
        <v>0</v>
      </c>
      <c r="AL1811" s="26">
        <f>F1811*AD1811</f>
        <v>0</v>
      </c>
      <c r="AM1811" s="26">
        <f>F1811*AE1811</f>
        <v>0</v>
      </c>
      <c r="AN1811" s="27" t="s">
        <v>1644</v>
      </c>
      <c r="AO1811" s="27" t="s">
        <v>1657</v>
      </c>
      <c r="AP1811" s="15" t="s">
        <v>1672</v>
      </c>
    </row>
    <row r="1812" spans="1:42" x14ac:dyDescent="0.2">
      <c r="D1812" s="28" t="s">
        <v>1230</v>
      </c>
      <c r="F1812" s="29">
        <v>5.41</v>
      </c>
    </row>
    <row r="1813" spans="1:42" x14ac:dyDescent="0.2">
      <c r="A1813" s="30" t="s">
        <v>911</v>
      </c>
      <c r="B1813" s="30" t="s">
        <v>1116</v>
      </c>
      <c r="C1813" s="30" t="s">
        <v>1155</v>
      </c>
      <c r="D1813" s="39" t="s">
        <v>1700</v>
      </c>
      <c r="E1813" s="30" t="s">
        <v>1600</v>
      </c>
      <c r="F1813" s="31">
        <v>5.68</v>
      </c>
      <c r="G1813" s="31">
        <v>0</v>
      </c>
      <c r="H1813" s="31">
        <f>ROUND(F1813*AD1813,2)</f>
        <v>0</v>
      </c>
      <c r="I1813" s="31">
        <f>J1813-H1813</f>
        <v>0</v>
      </c>
      <c r="J1813" s="31">
        <f>ROUND(F1813*G1813,2)</f>
        <v>0</v>
      </c>
      <c r="K1813" s="31">
        <v>1.6E-2</v>
      </c>
      <c r="L1813" s="31">
        <f>F1813*K1813</f>
        <v>9.0880000000000002E-2</v>
      </c>
      <c r="M1813" s="32" t="s">
        <v>1623</v>
      </c>
      <c r="N1813" s="31">
        <f>IF(M1813="5",I1813,0)</f>
        <v>0</v>
      </c>
      <c r="Y1813" s="31">
        <f>IF(AC1813=0,J1813,0)</f>
        <v>0</v>
      </c>
      <c r="Z1813" s="31">
        <f>IF(AC1813=15,J1813,0)</f>
        <v>0</v>
      </c>
      <c r="AA1813" s="31">
        <f>IF(AC1813=21,J1813,0)</f>
        <v>0</v>
      </c>
      <c r="AC1813" s="26">
        <v>21</v>
      </c>
      <c r="AD1813" s="26">
        <f>G1813*1</f>
        <v>0</v>
      </c>
      <c r="AE1813" s="26">
        <f>G1813*(1-1)</f>
        <v>0</v>
      </c>
      <c r="AL1813" s="26">
        <f>F1813*AD1813</f>
        <v>0</v>
      </c>
      <c r="AM1813" s="26">
        <f>F1813*AE1813</f>
        <v>0</v>
      </c>
      <c r="AN1813" s="27" t="s">
        <v>1644</v>
      </c>
      <c r="AO1813" s="27" t="s">
        <v>1657</v>
      </c>
      <c r="AP1813" s="15" t="s">
        <v>1672</v>
      </c>
    </row>
    <row r="1814" spans="1:42" x14ac:dyDescent="0.2">
      <c r="D1814" s="28" t="s">
        <v>1257</v>
      </c>
      <c r="F1814" s="29">
        <v>5.68</v>
      </c>
    </row>
    <row r="1815" spans="1:42" x14ac:dyDescent="0.2">
      <c r="A1815" s="23" t="s">
        <v>912</v>
      </c>
      <c r="B1815" s="23" t="s">
        <v>1116</v>
      </c>
      <c r="C1815" s="23" t="s">
        <v>1156</v>
      </c>
      <c r="D1815" s="23" t="s">
        <v>1258</v>
      </c>
      <c r="E1815" s="23" t="s">
        <v>1602</v>
      </c>
      <c r="F1815" s="24">
        <v>0.11</v>
      </c>
      <c r="G1815" s="24">
        <v>0</v>
      </c>
      <c r="H1815" s="24">
        <f>ROUND(F1815*AD1815,2)</f>
        <v>0</v>
      </c>
      <c r="I1815" s="24">
        <f>J1815-H1815</f>
        <v>0</v>
      </c>
      <c r="J1815" s="24">
        <f>ROUND(F1815*G1815,2)</f>
        <v>0</v>
      </c>
      <c r="K1815" s="24">
        <v>0</v>
      </c>
      <c r="L1815" s="24">
        <f>F1815*K1815</f>
        <v>0</v>
      </c>
      <c r="M1815" s="25" t="s">
        <v>10</v>
      </c>
      <c r="N1815" s="24">
        <f>IF(M1815="5",I1815,0)</f>
        <v>0</v>
      </c>
      <c r="Y1815" s="24">
        <f>IF(AC1815=0,J1815,0)</f>
        <v>0</v>
      </c>
      <c r="Z1815" s="24">
        <f>IF(AC1815=15,J1815,0)</f>
        <v>0</v>
      </c>
      <c r="AA1815" s="24">
        <f>IF(AC1815=21,J1815,0)</f>
        <v>0</v>
      </c>
      <c r="AC1815" s="26">
        <v>21</v>
      </c>
      <c r="AD1815" s="26">
        <f>G1815*0</f>
        <v>0</v>
      </c>
      <c r="AE1815" s="26">
        <f>G1815*(1-0)</f>
        <v>0</v>
      </c>
      <c r="AL1815" s="26">
        <f>F1815*AD1815</f>
        <v>0</v>
      </c>
      <c r="AM1815" s="26">
        <f>F1815*AE1815</f>
        <v>0</v>
      </c>
      <c r="AN1815" s="27" t="s">
        <v>1644</v>
      </c>
      <c r="AO1815" s="27" t="s">
        <v>1657</v>
      </c>
      <c r="AP1815" s="15" t="s">
        <v>1672</v>
      </c>
    </row>
    <row r="1816" spans="1:42" x14ac:dyDescent="0.2">
      <c r="D1816" s="28" t="s">
        <v>1574</v>
      </c>
      <c r="F1816" s="29">
        <v>0.11</v>
      </c>
    </row>
    <row r="1817" spans="1:42" x14ac:dyDescent="0.2">
      <c r="A1817" s="20"/>
      <c r="B1817" s="21" t="s">
        <v>1116</v>
      </c>
      <c r="C1817" s="21" t="s">
        <v>764</v>
      </c>
      <c r="D1817" s="42" t="s">
        <v>1260</v>
      </c>
      <c r="E1817" s="43"/>
      <c r="F1817" s="43"/>
      <c r="G1817" s="43"/>
      <c r="H1817" s="22">
        <f>SUM(H1818:H1839)</f>
        <v>0</v>
      </c>
      <c r="I1817" s="22">
        <f>SUM(I1818:I1839)</f>
        <v>0</v>
      </c>
      <c r="J1817" s="22">
        <f>H1817+I1817</f>
        <v>0</v>
      </c>
      <c r="K1817" s="15"/>
      <c r="L1817" s="22">
        <f>SUM(L1818:L1839)</f>
        <v>0.66472980000000004</v>
      </c>
      <c r="O1817" s="22">
        <f>IF(P1817="PR",J1817,SUM(N1818:N1839))</f>
        <v>0</v>
      </c>
      <c r="P1817" s="15" t="s">
        <v>1627</v>
      </c>
      <c r="Q1817" s="22">
        <f>IF(P1817="HS",H1817,0)</f>
        <v>0</v>
      </c>
      <c r="R1817" s="22">
        <f>IF(P1817="HS",I1817-O1817,0)</f>
        <v>0</v>
      </c>
      <c r="S1817" s="22">
        <f>IF(P1817="PS",H1817,0)</f>
        <v>0</v>
      </c>
      <c r="T1817" s="22">
        <f>IF(P1817="PS",I1817-O1817,0)</f>
        <v>0</v>
      </c>
      <c r="U1817" s="22">
        <f>IF(P1817="MP",H1817,0)</f>
        <v>0</v>
      </c>
      <c r="V1817" s="22">
        <f>IF(P1817="MP",I1817-O1817,0)</f>
        <v>0</v>
      </c>
      <c r="W1817" s="22">
        <f>IF(P1817="OM",H1817,0)</f>
        <v>0</v>
      </c>
      <c r="X1817" s="15" t="s">
        <v>1116</v>
      </c>
      <c r="AH1817" s="22">
        <f>SUM(Y1818:Y1839)</f>
        <v>0</v>
      </c>
      <c r="AI1817" s="22">
        <f>SUM(Z1818:Z1839)</f>
        <v>0</v>
      </c>
      <c r="AJ1817" s="22">
        <f>SUM(AA1818:AA1839)</f>
        <v>0</v>
      </c>
    </row>
    <row r="1818" spans="1:42" x14ac:dyDescent="0.2">
      <c r="A1818" s="23" t="s">
        <v>913</v>
      </c>
      <c r="B1818" s="23" t="s">
        <v>1116</v>
      </c>
      <c r="C1818" s="23" t="s">
        <v>1157</v>
      </c>
      <c r="D1818" s="23" t="s">
        <v>1261</v>
      </c>
      <c r="E1818" s="23" t="s">
        <v>1600</v>
      </c>
      <c r="F1818" s="24">
        <v>31.69</v>
      </c>
      <c r="G1818" s="24">
        <v>0</v>
      </c>
      <c r="H1818" s="24">
        <f>ROUND(F1818*AD1818,2)</f>
        <v>0</v>
      </c>
      <c r="I1818" s="24">
        <f>J1818-H1818</f>
        <v>0</v>
      </c>
      <c r="J1818" s="24">
        <f>ROUND(F1818*G1818,2)</f>
        <v>0</v>
      </c>
      <c r="K1818" s="24">
        <v>0</v>
      </c>
      <c r="L1818" s="24">
        <f>F1818*K1818</f>
        <v>0</v>
      </c>
      <c r="M1818" s="25" t="s">
        <v>7</v>
      </c>
      <c r="N1818" s="24">
        <f>IF(M1818="5",I1818,0)</f>
        <v>0</v>
      </c>
      <c r="Y1818" s="24">
        <f>IF(AC1818=0,J1818,0)</f>
        <v>0</v>
      </c>
      <c r="Z1818" s="24">
        <f>IF(AC1818=15,J1818,0)</f>
        <v>0</v>
      </c>
      <c r="AA1818" s="24">
        <f>IF(AC1818=21,J1818,0)</f>
        <v>0</v>
      </c>
      <c r="AC1818" s="26">
        <v>21</v>
      </c>
      <c r="AD1818" s="26">
        <f>G1818*0.334494773519164</f>
        <v>0</v>
      </c>
      <c r="AE1818" s="26">
        <f>G1818*(1-0.334494773519164)</f>
        <v>0</v>
      </c>
      <c r="AL1818" s="26">
        <f>F1818*AD1818</f>
        <v>0</v>
      </c>
      <c r="AM1818" s="26">
        <f>F1818*AE1818</f>
        <v>0</v>
      </c>
      <c r="AN1818" s="27" t="s">
        <v>1645</v>
      </c>
      <c r="AO1818" s="27" t="s">
        <v>1658</v>
      </c>
      <c r="AP1818" s="15" t="s">
        <v>1672</v>
      </c>
    </row>
    <row r="1819" spans="1:42" x14ac:dyDescent="0.2">
      <c r="D1819" s="28" t="s">
        <v>1575</v>
      </c>
      <c r="F1819" s="29">
        <v>10.51</v>
      </c>
    </row>
    <row r="1820" spans="1:42" x14ac:dyDescent="0.2">
      <c r="D1820" s="28" t="s">
        <v>1576</v>
      </c>
      <c r="F1820" s="29">
        <v>21.18</v>
      </c>
    </row>
    <row r="1821" spans="1:42" x14ac:dyDescent="0.2">
      <c r="A1821" s="23" t="s">
        <v>914</v>
      </c>
      <c r="B1821" s="23" t="s">
        <v>1116</v>
      </c>
      <c r="C1821" s="23" t="s">
        <v>1158</v>
      </c>
      <c r="D1821" s="40" t="s">
        <v>1707</v>
      </c>
      <c r="E1821" s="23" t="s">
        <v>1600</v>
      </c>
      <c r="F1821" s="24">
        <v>31.69</v>
      </c>
      <c r="G1821" s="24">
        <v>0</v>
      </c>
      <c r="H1821" s="24">
        <f>ROUND(F1821*AD1821,2)</f>
        <v>0</v>
      </c>
      <c r="I1821" s="24">
        <f>J1821-H1821</f>
        <v>0</v>
      </c>
      <c r="J1821" s="24">
        <f>ROUND(F1821*G1821,2)</f>
        <v>0</v>
      </c>
      <c r="K1821" s="24">
        <v>1.1E-4</v>
      </c>
      <c r="L1821" s="24">
        <f>F1821*K1821</f>
        <v>3.4859000000000001E-3</v>
      </c>
      <c r="M1821" s="25" t="s">
        <v>7</v>
      </c>
      <c r="N1821" s="24">
        <f>IF(M1821="5",I1821,0)</f>
        <v>0</v>
      </c>
      <c r="Y1821" s="24">
        <f>IF(AC1821=0,J1821,0)</f>
        <v>0</v>
      </c>
      <c r="Z1821" s="24">
        <f>IF(AC1821=15,J1821,0)</f>
        <v>0</v>
      </c>
      <c r="AA1821" s="24">
        <f>IF(AC1821=21,J1821,0)</f>
        <v>0</v>
      </c>
      <c r="AC1821" s="26">
        <v>21</v>
      </c>
      <c r="AD1821" s="26">
        <f>G1821*0.75</f>
        <v>0</v>
      </c>
      <c r="AE1821" s="26">
        <f>G1821*(1-0.75)</f>
        <v>0</v>
      </c>
      <c r="AL1821" s="26">
        <f>F1821*AD1821</f>
        <v>0</v>
      </c>
      <c r="AM1821" s="26">
        <f>F1821*AE1821</f>
        <v>0</v>
      </c>
      <c r="AN1821" s="27" t="s">
        <v>1645</v>
      </c>
      <c r="AO1821" s="27" t="s">
        <v>1658</v>
      </c>
      <c r="AP1821" s="15" t="s">
        <v>1672</v>
      </c>
    </row>
    <row r="1822" spans="1:42" x14ac:dyDescent="0.2">
      <c r="D1822" s="28" t="s">
        <v>1577</v>
      </c>
      <c r="F1822" s="29">
        <v>31.69</v>
      </c>
    </row>
    <row r="1823" spans="1:42" x14ac:dyDescent="0.2">
      <c r="A1823" s="23" t="s">
        <v>915</v>
      </c>
      <c r="B1823" s="23" t="s">
        <v>1116</v>
      </c>
      <c r="C1823" s="23" t="s">
        <v>1159</v>
      </c>
      <c r="D1823" s="40" t="s">
        <v>1702</v>
      </c>
      <c r="E1823" s="23" t="s">
        <v>1600</v>
      </c>
      <c r="F1823" s="24">
        <v>31.69</v>
      </c>
      <c r="G1823" s="24">
        <v>0</v>
      </c>
      <c r="H1823" s="24">
        <f>ROUND(F1823*AD1823,2)</f>
        <v>0</v>
      </c>
      <c r="I1823" s="24">
        <f>J1823-H1823</f>
        <v>0</v>
      </c>
      <c r="J1823" s="24">
        <f>ROUND(F1823*G1823,2)</f>
        <v>0</v>
      </c>
      <c r="K1823" s="24">
        <v>3.5000000000000001E-3</v>
      </c>
      <c r="L1823" s="24">
        <f>F1823*K1823</f>
        <v>0.11091500000000001</v>
      </c>
      <c r="M1823" s="25" t="s">
        <v>7</v>
      </c>
      <c r="N1823" s="24">
        <f>IF(M1823="5",I1823,0)</f>
        <v>0</v>
      </c>
      <c r="Y1823" s="24">
        <f>IF(AC1823=0,J1823,0)</f>
        <v>0</v>
      </c>
      <c r="Z1823" s="24">
        <f>IF(AC1823=15,J1823,0)</f>
        <v>0</v>
      </c>
      <c r="AA1823" s="24">
        <f>IF(AC1823=21,J1823,0)</f>
        <v>0</v>
      </c>
      <c r="AC1823" s="26">
        <v>21</v>
      </c>
      <c r="AD1823" s="26">
        <f>G1823*0.315275310834813</f>
        <v>0</v>
      </c>
      <c r="AE1823" s="26">
        <f>G1823*(1-0.315275310834813)</f>
        <v>0</v>
      </c>
      <c r="AL1823" s="26">
        <f>F1823*AD1823</f>
        <v>0</v>
      </c>
      <c r="AM1823" s="26">
        <f>F1823*AE1823</f>
        <v>0</v>
      </c>
      <c r="AN1823" s="27" t="s">
        <v>1645</v>
      </c>
      <c r="AO1823" s="27" t="s">
        <v>1658</v>
      </c>
      <c r="AP1823" s="15" t="s">
        <v>1672</v>
      </c>
    </row>
    <row r="1824" spans="1:42" x14ac:dyDescent="0.2">
      <c r="D1824" s="28" t="s">
        <v>1577</v>
      </c>
      <c r="F1824" s="29">
        <v>31.69</v>
      </c>
    </row>
    <row r="1825" spans="1:42" x14ac:dyDescent="0.2">
      <c r="A1825" s="30" t="s">
        <v>916</v>
      </c>
      <c r="B1825" s="30" t="s">
        <v>1116</v>
      </c>
      <c r="C1825" s="30" t="s">
        <v>1160</v>
      </c>
      <c r="D1825" s="39" t="s">
        <v>1703</v>
      </c>
      <c r="E1825" s="30" t="s">
        <v>1600</v>
      </c>
      <c r="F1825" s="31">
        <v>33.270000000000003</v>
      </c>
      <c r="G1825" s="31">
        <v>0</v>
      </c>
      <c r="H1825" s="31">
        <f>ROUND(F1825*AD1825,2)</f>
        <v>0</v>
      </c>
      <c r="I1825" s="31">
        <f>J1825-H1825</f>
        <v>0</v>
      </c>
      <c r="J1825" s="31">
        <f>ROUND(F1825*G1825,2)</f>
        <v>0</v>
      </c>
      <c r="K1825" s="31">
        <v>1.6E-2</v>
      </c>
      <c r="L1825" s="31">
        <f>F1825*K1825</f>
        <v>0.53232000000000002</v>
      </c>
      <c r="M1825" s="32" t="s">
        <v>1623</v>
      </c>
      <c r="N1825" s="31">
        <f>IF(M1825="5",I1825,0)</f>
        <v>0</v>
      </c>
      <c r="Y1825" s="31">
        <f>IF(AC1825=0,J1825,0)</f>
        <v>0</v>
      </c>
      <c r="Z1825" s="31">
        <f>IF(AC1825=15,J1825,0)</f>
        <v>0</v>
      </c>
      <c r="AA1825" s="31">
        <f>IF(AC1825=21,J1825,0)</f>
        <v>0</v>
      </c>
      <c r="AC1825" s="26">
        <v>21</v>
      </c>
      <c r="AD1825" s="26">
        <f>G1825*1</f>
        <v>0</v>
      </c>
      <c r="AE1825" s="26">
        <f>G1825*(1-1)</f>
        <v>0</v>
      </c>
      <c r="AL1825" s="26">
        <f>F1825*AD1825</f>
        <v>0</v>
      </c>
      <c r="AM1825" s="26">
        <f>F1825*AE1825</f>
        <v>0</v>
      </c>
      <c r="AN1825" s="27" t="s">
        <v>1645</v>
      </c>
      <c r="AO1825" s="27" t="s">
        <v>1658</v>
      </c>
      <c r="AP1825" s="15" t="s">
        <v>1672</v>
      </c>
    </row>
    <row r="1826" spans="1:42" x14ac:dyDescent="0.2">
      <c r="D1826" s="28" t="s">
        <v>1578</v>
      </c>
      <c r="F1826" s="29">
        <v>33.270000000000003</v>
      </c>
    </row>
    <row r="1827" spans="1:42" x14ac:dyDescent="0.2">
      <c r="A1827" s="23" t="s">
        <v>917</v>
      </c>
      <c r="B1827" s="23" t="s">
        <v>1116</v>
      </c>
      <c r="C1827" s="23" t="s">
        <v>1161</v>
      </c>
      <c r="D1827" s="23" t="s">
        <v>1266</v>
      </c>
      <c r="E1827" s="23" t="s">
        <v>1600</v>
      </c>
      <c r="F1827" s="24">
        <v>31.69</v>
      </c>
      <c r="G1827" s="24">
        <v>0</v>
      </c>
      <c r="H1827" s="24">
        <f>ROUND(F1827*AD1827,2)</f>
        <v>0</v>
      </c>
      <c r="I1827" s="24">
        <f>J1827-H1827</f>
        <v>0</v>
      </c>
      <c r="J1827" s="24">
        <f>ROUND(F1827*G1827,2)</f>
        <v>0</v>
      </c>
      <c r="K1827" s="24">
        <v>1.1E-4</v>
      </c>
      <c r="L1827" s="24">
        <f>F1827*K1827</f>
        <v>3.4859000000000001E-3</v>
      </c>
      <c r="M1827" s="25" t="s">
        <v>7</v>
      </c>
      <c r="N1827" s="24">
        <f>IF(M1827="5",I1827,0)</f>
        <v>0</v>
      </c>
      <c r="Y1827" s="24">
        <f>IF(AC1827=0,J1827,0)</f>
        <v>0</v>
      </c>
      <c r="Z1827" s="24">
        <f>IF(AC1827=15,J1827,0)</f>
        <v>0</v>
      </c>
      <c r="AA1827" s="24">
        <f>IF(AC1827=21,J1827,0)</f>
        <v>0</v>
      </c>
      <c r="AC1827" s="26">
        <v>21</v>
      </c>
      <c r="AD1827" s="26">
        <f>G1827*1</f>
        <v>0</v>
      </c>
      <c r="AE1827" s="26">
        <f>G1827*(1-1)</f>
        <v>0</v>
      </c>
      <c r="AL1827" s="26">
        <f>F1827*AD1827</f>
        <v>0</v>
      </c>
      <c r="AM1827" s="26">
        <f>F1827*AE1827</f>
        <v>0</v>
      </c>
      <c r="AN1827" s="27" t="s">
        <v>1645</v>
      </c>
      <c r="AO1827" s="27" t="s">
        <v>1658</v>
      </c>
      <c r="AP1827" s="15" t="s">
        <v>1672</v>
      </c>
    </row>
    <row r="1828" spans="1:42" x14ac:dyDescent="0.2">
      <c r="D1828" s="28" t="s">
        <v>1577</v>
      </c>
      <c r="F1828" s="29">
        <v>31.69</v>
      </c>
    </row>
    <row r="1829" spans="1:42" x14ac:dyDescent="0.2">
      <c r="A1829" s="23" t="s">
        <v>918</v>
      </c>
      <c r="B1829" s="23" t="s">
        <v>1116</v>
      </c>
      <c r="C1829" s="23" t="s">
        <v>1162</v>
      </c>
      <c r="D1829" s="23" t="s">
        <v>1267</v>
      </c>
      <c r="E1829" s="23" t="s">
        <v>1601</v>
      </c>
      <c r="F1829" s="24">
        <v>46.1</v>
      </c>
      <c r="G1829" s="24">
        <v>0</v>
      </c>
      <c r="H1829" s="24">
        <f>ROUND(F1829*AD1829,2)</f>
        <v>0</v>
      </c>
      <c r="I1829" s="24">
        <f>J1829-H1829</f>
        <v>0</v>
      </c>
      <c r="J1829" s="24">
        <f>ROUND(F1829*G1829,2)</f>
        <v>0</v>
      </c>
      <c r="K1829" s="24">
        <v>0</v>
      </c>
      <c r="L1829" s="24">
        <f>F1829*K1829</f>
        <v>0</v>
      </c>
      <c r="M1829" s="25" t="s">
        <v>7</v>
      </c>
      <c r="N1829" s="24">
        <f>IF(M1829="5",I1829,0)</f>
        <v>0</v>
      </c>
      <c r="Y1829" s="24">
        <f>IF(AC1829=0,J1829,0)</f>
        <v>0</v>
      </c>
      <c r="Z1829" s="24">
        <f>IF(AC1829=15,J1829,0)</f>
        <v>0</v>
      </c>
      <c r="AA1829" s="24">
        <f>IF(AC1829=21,J1829,0)</f>
        <v>0</v>
      </c>
      <c r="AC1829" s="26">
        <v>21</v>
      </c>
      <c r="AD1829" s="26">
        <f>G1829*0</f>
        <v>0</v>
      </c>
      <c r="AE1829" s="26">
        <f>G1829*(1-0)</f>
        <v>0</v>
      </c>
      <c r="AL1829" s="26">
        <f>F1829*AD1829</f>
        <v>0</v>
      </c>
      <c r="AM1829" s="26">
        <f>F1829*AE1829</f>
        <v>0</v>
      </c>
      <c r="AN1829" s="27" t="s">
        <v>1645</v>
      </c>
      <c r="AO1829" s="27" t="s">
        <v>1658</v>
      </c>
      <c r="AP1829" s="15" t="s">
        <v>1672</v>
      </c>
    </row>
    <row r="1830" spans="1:42" x14ac:dyDescent="0.2">
      <c r="D1830" s="28" t="s">
        <v>1579</v>
      </c>
      <c r="F1830" s="29">
        <v>28.5</v>
      </c>
    </row>
    <row r="1831" spans="1:42" x14ac:dyDescent="0.2">
      <c r="D1831" s="28" t="s">
        <v>1580</v>
      </c>
      <c r="F1831" s="29">
        <v>8</v>
      </c>
    </row>
    <row r="1832" spans="1:42" x14ac:dyDescent="0.2">
      <c r="D1832" s="28" t="s">
        <v>1270</v>
      </c>
      <c r="F1832" s="29">
        <v>9.6</v>
      </c>
    </row>
    <row r="1833" spans="1:42" x14ac:dyDescent="0.2">
      <c r="A1833" s="23" t="s">
        <v>919</v>
      </c>
      <c r="B1833" s="23" t="s">
        <v>1116</v>
      </c>
      <c r="C1833" s="23" t="s">
        <v>1163</v>
      </c>
      <c r="D1833" s="23" t="s">
        <v>1271</v>
      </c>
      <c r="E1833" s="23" t="s">
        <v>1601</v>
      </c>
      <c r="F1833" s="24">
        <v>8.4</v>
      </c>
      <c r="G1833" s="24">
        <v>0</v>
      </c>
      <c r="H1833" s="24">
        <f>ROUND(F1833*AD1833,2)</f>
        <v>0</v>
      </c>
      <c r="I1833" s="24">
        <f>J1833-H1833</f>
        <v>0</v>
      </c>
      <c r="J1833" s="24">
        <f>ROUND(F1833*G1833,2)</f>
        <v>0</v>
      </c>
      <c r="K1833" s="24">
        <v>2.9999999999999997E-4</v>
      </c>
      <c r="L1833" s="24">
        <f>F1833*K1833</f>
        <v>2.5199999999999997E-3</v>
      </c>
      <c r="M1833" s="25" t="s">
        <v>7</v>
      </c>
      <c r="N1833" s="24">
        <f>IF(M1833="5",I1833,0)</f>
        <v>0</v>
      </c>
      <c r="Y1833" s="24">
        <f>IF(AC1833=0,J1833,0)</f>
        <v>0</v>
      </c>
      <c r="Z1833" s="24">
        <f>IF(AC1833=15,J1833,0)</f>
        <v>0</v>
      </c>
      <c r="AA1833" s="24">
        <f>IF(AC1833=21,J1833,0)</f>
        <v>0</v>
      </c>
      <c r="AC1833" s="26">
        <v>21</v>
      </c>
      <c r="AD1833" s="26">
        <f>G1833*1</f>
        <v>0</v>
      </c>
      <c r="AE1833" s="26">
        <f>G1833*(1-1)</f>
        <v>0</v>
      </c>
      <c r="AL1833" s="26">
        <f>F1833*AD1833</f>
        <v>0</v>
      </c>
      <c r="AM1833" s="26">
        <f>F1833*AE1833</f>
        <v>0</v>
      </c>
      <c r="AN1833" s="27" t="s">
        <v>1645</v>
      </c>
      <c r="AO1833" s="27" t="s">
        <v>1658</v>
      </c>
      <c r="AP1833" s="15" t="s">
        <v>1672</v>
      </c>
    </row>
    <row r="1834" spans="1:42" x14ac:dyDescent="0.2">
      <c r="D1834" s="28" t="s">
        <v>1584</v>
      </c>
      <c r="F1834" s="29">
        <v>8.4</v>
      </c>
    </row>
    <row r="1835" spans="1:42" x14ac:dyDescent="0.2">
      <c r="A1835" s="23" t="s">
        <v>920</v>
      </c>
      <c r="B1835" s="23" t="s">
        <v>1116</v>
      </c>
      <c r="C1835" s="23" t="s">
        <v>1164</v>
      </c>
      <c r="D1835" s="23" t="s">
        <v>1273</v>
      </c>
      <c r="E1835" s="23" t="s">
        <v>1601</v>
      </c>
      <c r="F1835" s="24">
        <v>29.93</v>
      </c>
      <c r="G1835" s="24">
        <v>0</v>
      </c>
      <c r="H1835" s="24">
        <f>ROUND(F1835*AD1835,2)</f>
        <v>0</v>
      </c>
      <c r="I1835" s="24">
        <f>J1835-H1835</f>
        <v>0</v>
      </c>
      <c r="J1835" s="24">
        <f>ROUND(F1835*G1835,2)</f>
        <v>0</v>
      </c>
      <c r="K1835" s="24">
        <v>2.9999999999999997E-4</v>
      </c>
      <c r="L1835" s="24">
        <f>F1835*K1835</f>
        <v>8.9789999999999991E-3</v>
      </c>
      <c r="M1835" s="25" t="s">
        <v>7</v>
      </c>
      <c r="N1835" s="24">
        <f>IF(M1835="5",I1835,0)</f>
        <v>0</v>
      </c>
      <c r="Y1835" s="24">
        <f>IF(AC1835=0,J1835,0)</f>
        <v>0</v>
      </c>
      <c r="Z1835" s="24">
        <f>IF(AC1835=15,J1835,0)</f>
        <v>0</v>
      </c>
      <c r="AA1835" s="24">
        <f>IF(AC1835=21,J1835,0)</f>
        <v>0</v>
      </c>
      <c r="AC1835" s="26">
        <v>21</v>
      </c>
      <c r="AD1835" s="26">
        <f>G1835*1</f>
        <v>0</v>
      </c>
      <c r="AE1835" s="26">
        <f>G1835*(1-1)</f>
        <v>0</v>
      </c>
      <c r="AL1835" s="26">
        <f>F1835*AD1835</f>
        <v>0</v>
      </c>
      <c r="AM1835" s="26">
        <f>F1835*AE1835</f>
        <v>0</v>
      </c>
      <c r="AN1835" s="27" t="s">
        <v>1645</v>
      </c>
      <c r="AO1835" s="27" t="s">
        <v>1658</v>
      </c>
      <c r="AP1835" s="15" t="s">
        <v>1672</v>
      </c>
    </row>
    <row r="1836" spans="1:42" x14ac:dyDescent="0.2">
      <c r="D1836" s="28" t="s">
        <v>1326</v>
      </c>
      <c r="F1836" s="29">
        <v>29.93</v>
      </c>
    </row>
    <row r="1837" spans="1:42" x14ac:dyDescent="0.2">
      <c r="A1837" s="23" t="s">
        <v>921</v>
      </c>
      <c r="B1837" s="23" t="s">
        <v>1116</v>
      </c>
      <c r="C1837" s="23" t="s">
        <v>1165</v>
      </c>
      <c r="D1837" s="23" t="s">
        <v>1275</v>
      </c>
      <c r="E1837" s="23" t="s">
        <v>1601</v>
      </c>
      <c r="F1837" s="24">
        <v>10.08</v>
      </c>
      <c r="G1837" s="24">
        <v>0</v>
      </c>
      <c r="H1837" s="24">
        <f>ROUND(F1837*AD1837,2)</f>
        <v>0</v>
      </c>
      <c r="I1837" s="24">
        <f>J1837-H1837</f>
        <v>0</v>
      </c>
      <c r="J1837" s="24">
        <f>ROUND(F1837*G1837,2)</f>
        <v>0</v>
      </c>
      <c r="K1837" s="24">
        <v>2.9999999999999997E-4</v>
      </c>
      <c r="L1837" s="24">
        <f>F1837*K1837</f>
        <v>3.0239999999999998E-3</v>
      </c>
      <c r="M1837" s="25" t="s">
        <v>7</v>
      </c>
      <c r="N1837" s="24">
        <f>IF(M1837="5",I1837,0)</f>
        <v>0</v>
      </c>
      <c r="Y1837" s="24">
        <f>IF(AC1837=0,J1837,0)</f>
        <v>0</v>
      </c>
      <c r="Z1837" s="24">
        <f>IF(AC1837=15,J1837,0)</f>
        <v>0</v>
      </c>
      <c r="AA1837" s="24">
        <f>IF(AC1837=21,J1837,0)</f>
        <v>0</v>
      </c>
      <c r="AC1837" s="26">
        <v>21</v>
      </c>
      <c r="AD1837" s="26">
        <f>G1837*1</f>
        <v>0</v>
      </c>
      <c r="AE1837" s="26">
        <f>G1837*(1-1)</f>
        <v>0</v>
      </c>
      <c r="AL1837" s="26">
        <f>F1837*AD1837</f>
        <v>0</v>
      </c>
      <c r="AM1837" s="26">
        <f>F1837*AE1837</f>
        <v>0</v>
      </c>
      <c r="AN1837" s="27" t="s">
        <v>1645</v>
      </c>
      <c r="AO1837" s="27" t="s">
        <v>1658</v>
      </c>
      <c r="AP1837" s="15" t="s">
        <v>1672</v>
      </c>
    </row>
    <row r="1838" spans="1:42" x14ac:dyDescent="0.2">
      <c r="D1838" s="28" t="s">
        <v>1276</v>
      </c>
      <c r="F1838" s="29">
        <v>10.08</v>
      </c>
    </row>
    <row r="1839" spans="1:42" x14ac:dyDescent="0.2">
      <c r="A1839" s="23" t="s">
        <v>922</v>
      </c>
      <c r="B1839" s="23" t="s">
        <v>1116</v>
      </c>
      <c r="C1839" s="23" t="s">
        <v>1166</v>
      </c>
      <c r="D1839" s="23" t="s">
        <v>1277</v>
      </c>
      <c r="E1839" s="23" t="s">
        <v>1602</v>
      </c>
      <c r="F1839" s="24">
        <v>0.66</v>
      </c>
      <c r="G1839" s="24">
        <v>0</v>
      </c>
      <c r="H1839" s="24">
        <f>ROUND(F1839*AD1839,2)</f>
        <v>0</v>
      </c>
      <c r="I1839" s="24">
        <f>J1839-H1839</f>
        <v>0</v>
      </c>
      <c r="J1839" s="24">
        <f>ROUND(F1839*G1839,2)</f>
        <v>0</v>
      </c>
      <c r="K1839" s="24">
        <v>0</v>
      </c>
      <c r="L1839" s="24">
        <f>F1839*K1839</f>
        <v>0</v>
      </c>
      <c r="M1839" s="25" t="s">
        <v>10</v>
      </c>
      <c r="N1839" s="24">
        <f>IF(M1839="5",I1839,0)</f>
        <v>0</v>
      </c>
      <c r="Y1839" s="24">
        <f>IF(AC1839=0,J1839,0)</f>
        <v>0</v>
      </c>
      <c r="Z1839" s="24">
        <f>IF(AC1839=15,J1839,0)</f>
        <v>0</v>
      </c>
      <c r="AA1839" s="24">
        <f>IF(AC1839=21,J1839,0)</f>
        <v>0</v>
      </c>
      <c r="AC1839" s="26">
        <v>21</v>
      </c>
      <c r="AD1839" s="26">
        <f>G1839*0</f>
        <v>0</v>
      </c>
      <c r="AE1839" s="26">
        <f>G1839*(1-0)</f>
        <v>0</v>
      </c>
      <c r="AL1839" s="26">
        <f>F1839*AD1839</f>
        <v>0</v>
      </c>
      <c r="AM1839" s="26">
        <f>F1839*AE1839</f>
        <v>0</v>
      </c>
      <c r="AN1839" s="27" t="s">
        <v>1645</v>
      </c>
      <c r="AO1839" s="27" t="s">
        <v>1658</v>
      </c>
      <c r="AP1839" s="15" t="s">
        <v>1672</v>
      </c>
    </row>
    <row r="1840" spans="1:42" x14ac:dyDescent="0.2">
      <c r="D1840" s="28" t="s">
        <v>1581</v>
      </c>
      <c r="F1840" s="29">
        <v>0.66</v>
      </c>
    </row>
    <row r="1841" spans="1:42" x14ac:dyDescent="0.2">
      <c r="A1841" s="20"/>
      <c r="B1841" s="21" t="s">
        <v>1116</v>
      </c>
      <c r="C1841" s="21" t="s">
        <v>767</v>
      </c>
      <c r="D1841" s="42" t="s">
        <v>1279</v>
      </c>
      <c r="E1841" s="43"/>
      <c r="F1841" s="43"/>
      <c r="G1841" s="43"/>
      <c r="H1841" s="22">
        <f>SUM(H1842:H1844)</f>
        <v>0</v>
      </c>
      <c r="I1841" s="22">
        <f>SUM(I1842:I1844)</f>
        <v>0</v>
      </c>
      <c r="J1841" s="22">
        <f>H1841+I1841</f>
        <v>0</v>
      </c>
      <c r="K1841" s="15"/>
      <c r="L1841" s="22">
        <f>SUM(L1842:L1844)</f>
        <v>1.1612999999999999E-3</v>
      </c>
      <c r="O1841" s="22">
        <f>IF(P1841="PR",J1841,SUM(N1842:N1844))</f>
        <v>0</v>
      </c>
      <c r="P1841" s="15" t="s">
        <v>1627</v>
      </c>
      <c r="Q1841" s="22">
        <f>IF(P1841="HS",H1841,0)</f>
        <v>0</v>
      </c>
      <c r="R1841" s="22">
        <f>IF(P1841="HS",I1841-O1841,0)</f>
        <v>0</v>
      </c>
      <c r="S1841" s="22">
        <f>IF(P1841="PS",H1841,0)</f>
        <v>0</v>
      </c>
      <c r="T1841" s="22">
        <f>IF(P1841="PS",I1841-O1841,0)</f>
        <v>0</v>
      </c>
      <c r="U1841" s="22">
        <f>IF(P1841="MP",H1841,0)</f>
        <v>0</v>
      </c>
      <c r="V1841" s="22">
        <f>IF(P1841="MP",I1841-O1841,0)</f>
        <v>0</v>
      </c>
      <c r="W1841" s="22">
        <f>IF(P1841="OM",H1841,0)</f>
        <v>0</v>
      </c>
      <c r="X1841" s="15" t="s">
        <v>1116</v>
      </c>
      <c r="AH1841" s="22">
        <f>SUM(Y1842:Y1844)</f>
        <v>0</v>
      </c>
      <c r="AI1841" s="22">
        <f>SUM(Z1842:Z1844)</f>
        <v>0</v>
      </c>
      <c r="AJ1841" s="22">
        <f>SUM(AA1842:AA1844)</f>
        <v>0</v>
      </c>
    </row>
    <row r="1842" spans="1:42" x14ac:dyDescent="0.2">
      <c r="A1842" s="23" t="s">
        <v>923</v>
      </c>
      <c r="B1842" s="23" t="s">
        <v>1116</v>
      </c>
      <c r="C1842" s="23" t="s">
        <v>1167</v>
      </c>
      <c r="D1842" s="23" t="s">
        <v>1280</v>
      </c>
      <c r="E1842" s="23" t="s">
        <v>1600</v>
      </c>
      <c r="F1842" s="24">
        <v>5.53</v>
      </c>
      <c r="G1842" s="24">
        <v>0</v>
      </c>
      <c r="H1842" s="24">
        <f>ROUND(F1842*AD1842,2)</f>
        <v>0</v>
      </c>
      <c r="I1842" s="24">
        <f>J1842-H1842</f>
        <v>0</v>
      </c>
      <c r="J1842" s="24">
        <f>ROUND(F1842*G1842,2)</f>
        <v>0</v>
      </c>
      <c r="K1842" s="24">
        <v>6.9999999999999994E-5</v>
      </c>
      <c r="L1842" s="24">
        <f>F1842*K1842</f>
        <v>3.8709999999999998E-4</v>
      </c>
      <c r="M1842" s="25" t="s">
        <v>7</v>
      </c>
      <c r="N1842" s="24">
        <f>IF(M1842="5",I1842,0)</f>
        <v>0</v>
      </c>
      <c r="Y1842" s="24">
        <f>IF(AC1842=0,J1842,0)</f>
        <v>0</v>
      </c>
      <c r="Z1842" s="24">
        <f>IF(AC1842=15,J1842,0)</f>
        <v>0</v>
      </c>
      <c r="AA1842" s="24">
        <f>IF(AC1842=21,J1842,0)</f>
        <v>0</v>
      </c>
      <c r="AC1842" s="26">
        <v>21</v>
      </c>
      <c r="AD1842" s="26">
        <f>G1842*0.30859375</f>
        <v>0</v>
      </c>
      <c r="AE1842" s="26">
        <f>G1842*(1-0.30859375)</f>
        <v>0</v>
      </c>
      <c r="AL1842" s="26">
        <f>F1842*AD1842</f>
        <v>0</v>
      </c>
      <c r="AM1842" s="26">
        <f>F1842*AE1842</f>
        <v>0</v>
      </c>
      <c r="AN1842" s="27" t="s">
        <v>1646</v>
      </c>
      <c r="AO1842" s="27" t="s">
        <v>1658</v>
      </c>
      <c r="AP1842" s="15" t="s">
        <v>1672</v>
      </c>
    </row>
    <row r="1843" spans="1:42" x14ac:dyDescent="0.2">
      <c r="D1843" s="28" t="s">
        <v>1281</v>
      </c>
      <c r="F1843" s="29">
        <v>5.53</v>
      </c>
    </row>
    <row r="1844" spans="1:42" x14ac:dyDescent="0.2">
      <c r="A1844" s="23" t="s">
        <v>924</v>
      </c>
      <c r="B1844" s="23" t="s">
        <v>1116</v>
      </c>
      <c r="C1844" s="23" t="s">
        <v>1168</v>
      </c>
      <c r="D1844" s="40" t="s">
        <v>1704</v>
      </c>
      <c r="E1844" s="23" t="s">
        <v>1600</v>
      </c>
      <c r="F1844" s="24">
        <v>5.53</v>
      </c>
      <c r="G1844" s="24">
        <v>0</v>
      </c>
      <c r="H1844" s="24">
        <f>ROUND(F1844*AD1844,2)</f>
        <v>0</v>
      </c>
      <c r="I1844" s="24">
        <f>J1844-H1844</f>
        <v>0</v>
      </c>
      <c r="J1844" s="24">
        <f>ROUND(F1844*G1844,2)</f>
        <v>0</v>
      </c>
      <c r="K1844" s="24">
        <v>1.3999999999999999E-4</v>
      </c>
      <c r="L1844" s="24">
        <f>F1844*K1844</f>
        <v>7.7419999999999995E-4</v>
      </c>
      <c r="M1844" s="25" t="s">
        <v>7</v>
      </c>
      <c r="N1844" s="24">
        <f>IF(M1844="5",I1844,0)</f>
        <v>0</v>
      </c>
      <c r="Y1844" s="24">
        <f>IF(AC1844=0,J1844,0)</f>
        <v>0</v>
      </c>
      <c r="Z1844" s="24">
        <f>IF(AC1844=15,J1844,0)</f>
        <v>0</v>
      </c>
      <c r="AA1844" s="24">
        <f>IF(AC1844=21,J1844,0)</f>
        <v>0</v>
      </c>
      <c r="AC1844" s="26">
        <v>21</v>
      </c>
      <c r="AD1844" s="26">
        <f>G1844*0.45045871559633</f>
        <v>0</v>
      </c>
      <c r="AE1844" s="26">
        <f>G1844*(1-0.45045871559633)</f>
        <v>0</v>
      </c>
      <c r="AL1844" s="26">
        <f>F1844*AD1844</f>
        <v>0</v>
      </c>
      <c r="AM1844" s="26">
        <f>F1844*AE1844</f>
        <v>0</v>
      </c>
      <c r="AN1844" s="27" t="s">
        <v>1646</v>
      </c>
      <c r="AO1844" s="27" t="s">
        <v>1658</v>
      </c>
      <c r="AP1844" s="15" t="s">
        <v>1672</v>
      </c>
    </row>
    <row r="1845" spans="1:42" x14ac:dyDescent="0.2">
      <c r="D1845" s="28" t="s">
        <v>1281</v>
      </c>
      <c r="F1845" s="29">
        <v>5.53</v>
      </c>
    </row>
    <row r="1846" spans="1:42" x14ac:dyDescent="0.2">
      <c r="A1846" s="20"/>
      <c r="B1846" s="21" t="s">
        <v>1116</v>
      </c>
      <c r="C1846" s="21" t="s">
        <v>97</v>
      </c>
      <c r="D1846" s="42" t="s">
        <v>1283</v>
      </c>
      <c r="E1846" s="43"/>
      <c r="F1846" s="43"/>
      <c r="G1846" s="43"/>
      <c r="H1846" s="22">
        <f>SUM(H1847:H1855)</f>
        <v>0</v>
      </c>
      <c r="I1846" s="22">
        <f>SUM(I1847:I1855)</f>
        <v>0</v>
      </c>
      <c r="J1846" s="22">
        <f>H1846+I1846</f>
        <v>0</v>
      </c>
      <c r="K1846" s="15"/>
      <c r="L1846" s="22">
        <f>SUM(L1847:L1855)</f>
        <v>3.6164000000000002E-2</v>
      </c>
      <c r="O1846" s="22">
        <f>IF(P1846="PR",J1846,SUM(N1847:N1855))</f>
        <v>0</v>
      </c>
      <c r="P1846" s="15" t="s">
        <v>1626</v>
      </c>
      <c r="Q1846" s="22">
        <f>IF(P1846="HS",H1846,0)</f>
        <v>0</v>
      </c>
      <c r="R1846" s="22">
        <f>IF(P1846="HS",I1846-O1846,0)</f>
        <v>0</v>
      </c>
      <c r="S1846" s="22">
        <f>IF(P1846="PS",H1846,0)</f>
        <v>0</v>
      </c>
      <c r="T1846" s="22">
        <f>IF(P1846="PS",I1846-O1846,0)</f>
        <v>0</v>
      </c>
      <c r="U1846" s="22">
        <f>IF(P1846="MP",H1846,0)</f>
        <v>0</v>
      </c>
      <c r="V1846" s="22">
        <f>IF(P1846="MP",I1846-O1846,0)</f>
        <v>0</v>
      </c>
      <c r="W1846" s="22">
        <f>IF(P1846="OM",H1846,0)</f>
        <v>0</v>
      </c>
      <c r="X1846" s="15" t="s">
        <v>1116</v>
      </c>
      <c r="AH1846" s="22">
        <f>SUM(Y1847:Y1855)</f>
        <v>0</v>
      </c>
      <c r="AI1846" s="22">
        <f>SUM(Z1847:Z1855)</f>
        <v>0</v>
      </c>
      <c r="AJ1846" s="22">
        <f>SUM(AA1847:AA1855)</f>
        <v>0</v>
      </c>
    </row>
    <row r="1847" spans="1:42" x14ac:dyDescent="0.2">
      <c r="A1847" s="23" t="s">
        <v>925</v>
      </c>
      <c r="B1847" s="23" t="s">
        <v>1116</v>
      </c>
      <c r="C1847" s="23" t="s">
        <v>1169</v>
      </c>
      <c r="D1847" s="23" t="s">
        <v>1284</v>
      </c>
      <c r="E1847" s="23" t="s">
        <v>1604</v>
      </c>
      <c r="F1847" s="24">
        <v>1</v>
      </c>
      <c r="G1847" s="24">
        <v>0</v>
      </c>
      <c r="H1847" s="24">
        <f>ROUND(F1847*AD1847,2)</f>
        <v>0</v>
      </c>
      <c r="I1847" s="24">
        <f>J1847-H1847</f>
        <v>0</v>
      </c>
      <c r="J1847" s="24">
        <f>ROUND(F1847*G1847,2)</f>
        <v>0</v>
      </c>
      <c r="K1847" s="24">
        <v>0</v>
      </c>
      <c r="L1847" s="24">
        <f>F1847*K1847</f>
        <v>0</v>
      </c>
      <c r="M1847" s="25" t="s">
        <v>7</v>
      </c>
      <c r="N1847" s="24">
        <f>IF(M1847="5",I1847,0)</f>
        <v>0</v>
      </c>
      <c r="Y1847" s="24">
        <f>IF(AC1847=0,J1847,0)</f>
        <v>0</v>
      </c>
      <c r="Z1847" s="24">
        <f>IF(AC1847=15,J1847,0)</f>
        <v>0</v>
      </c>
      <c r="AA1847" s="24">
        <f>IF(AC1847=21,J1847,0)</f>
        <v>0</v>
      </c>
      <c r="AC1847" s="26">
        <v>21</v>
      </c>
      <c r="AD1847" s="26">
        <f>G1847*0.297029702970297</f>
        <v>0</v>
      </c>
      <c r="AE1847" s="26">
        <f>G1847*(1-0.297029702970297)</f>
        <v>0</v>
      </c>
      <c r="AL1847" s="26">
        <f>F1847*AD1847</f>
        <v>0</v>
      </c>
      <c r="AM1847" s="26">
        <f>F1847*AE1847</f>
        <v>0</v>
      </c>
      <c r="AN1847" s="27" t="s">
        <v>1647</v>
      </c>
      <c r="AO1847" s="27" t="s">
        <v>1659</v>
      </c>
      <c r="AP1847" s="15" t="s">
        <v>1672</v>
      </c>
    </row>
    <row r="1848" spans="1:42" x14ac:dyDescent="0.2">
      <c r="D1848" s="28" t="s">
        <v>1243</v>
      </c>
      <c r="F1848" s="29">
        <v>1</v>
      </c>
    </row>
    <row r="1849" spans="1:42" x14ac:dyDescent="0.2">
      <c r="A1849" s="23" t="s">
        <v>926</v>
      </c>
      <c r="B1849" s="23" t="s">
        <v>1116</v>
      </c>
      <c r="C1849" s="23" t="s">
        <v>1170</v>
      </c>
      <c r="D1849" s="23" t="s">
        <v>1685</v>
      </c>
      <c r="E1849" s="23" t="s">
        <v>1604</v>
      </c>
      <c r="F1849" s="24">
        <v>1</v>
      </c>
      <c r="G1849" s="24">
        <v>0</v>
      </c>
      <c r="H1849" s="24">
        <f>ROUND(F1849*AD1849,2)</f>
        <v>0</v>
      </c>
      <c r="I1849" s="24">
        <f>J1849-H1849</f>
        <v>0</v>
      </c>
      <c r="J1849" s="24">
        <f>ROUND(F1849*G1849,2)</f>
        <v>0</v>
      </c>
      <c r="K1849" s="24">
        <v>4.0000000000000002E-4</v>
      </c>
      <c r="L1849" s="24">
        <f>F1849*K1849</f>
        <v>4.0000000000000002E-4</v>
      </c>
      <c r="M1849" s="25" t="s">
        <v>7</v>
      </c>
      <c r="N1849" s="24">
        <f>IF(M1849="5",I1849,0)</f>
        <v>0</v>
      </c>
      <c r="Y1849" s="24">
        <f>IF(AC1849=0,J1849,0)</f>
        <v>0</v>
      </c>
      <c r="Z1849" s="24">
        <f>IF(AC1849=15,J1849,0)</f>
        <v>0</v>
      </c>
      <c r="AA1849" s="24">
        <f>IF(AC1849=21,J1849,0)</f>
        <v>0</v>
      </c>
      <c r="AC1849" s="26">
        <v>21</v>
      </c>
      <c r="AD1849" s="26">
        <f>G1849*1</f>
        <v>0</v>
      </c>
      <c r="AE1849" s="26">
        <f>G1849*(1-1)</f>
        <v>0</v>
      </c>
      <c r="AL1849" s="26">
        <f>F1849*AD1849</f>
        <v>0</v>
      </c>
      <c r="AM1849" s="26">
        <f>F1849*AE1849</f>
        <v>0</v>
      </c>
      <c r="AN1849" s="27" t="s">
        <v>1647</v>
      </c>
      <c r="AO1849" s="27" t="s">
        <v>1659</v>
      </c>
      <c r="AP1849" s="15" t="s">
        <v>1672</v>
      </c>
    </row>
    <row r="1850" spans="1:42" x14ac:dyDescent="0.2">
      <c r="D1850" s="28" t="s">
        <v>1243</v>
      </c>
      <c r="F1850" s="29">
        <v>1</v>
      </c>
    </row>
    <row r="1851" spans="1:42" x14ac:dyDescent="0.2">
      <c r="A1851" s="23" t="s">
        <v>927</v>
      </c>
      <c r="B1851" s="23" t="s">
        <v>1116</v>
      </c>
      <c r="C1851" s="23" t="s">
        <v>1171</v>
      </c>
      <c r="D1851" s="23" t="s">
        <v>1285</v>
      </c>
      <c r="E1851" s="23" t="s">
        <v>1604</v>
      </c>
      <c r="F1851" s="24">
        <v>2</v>
      </c>
      <c r="G1851" s="24">
        <v>0</v>
      </c>
      <c r="H1851" s="24">
        <f>ROUND(F1851*AD1851,2)</f>
        <v>0</v>
      </c>
      <c r="I1851" s="24">
        <f>J1851-H1851</f>
        <v>0</v>
      </c>
      <c r="J1851" s="24">
        <f>ROUND(F1851*G1851,2)</f>
        <v>0</v>
      </c>
      <c r="K1851" s="24">
        <v>2.14E-3</v>
      </c>
      <c r="L1851" s="24">
        <f>F1851*K1851</f>
        <v>4.28E-3</v>
      </c>
      <c r="M1851" s="25" t="s">
        <v>7</v>
      </c>
      <c r="N1851" s="24">
        <f>IF(M1851="5",I1851,0)</f>
        <v>0</v>
      </c>
      <c r="Y1851" s="24">
        <f>IF(AC1851=0,J1851,0)</f>
        <v>0</v>
      </c>
      <c r="Z1851" s="24">
        <f>IF(AC1851=15,J1851,0)</f>
        <v>0</v>
      </c>
      <c r="AA1851" s="24">
        <f>IF(AC1851=21,J1851,0)</f>
        <v>0</v>
      </c>
      <c r="AC1851" s="26">
        <v>21</v>
      </c>
      <c r="AD1851" s="26">
        <f>G1851*0.474254742547426</f>
        <v>0</v>
      </c>
      <c r="AE1851" s="26">
        <f>G1851*(1-0.474254742547426)</f>
        <v>0</v>
      </c>
      <c r="AL1851" s="26">
        <f>F1851*AD1851</f>
        <v>0</v>
      </c>
      <c r="AM1851" s="26">
        <f>F1851*AE1851</f>
        <v>0</v>
      </c>
      <c r="AN1851" s="27" t="s">
        <v>1647</v>
      </c>
      <c r="AO1851" s="27" t="s">
        <v>1659</v>
      </c>
      <c r="AP1851" s="15" t="s">
        <v>1672</v>
      </c>
    </row>
    <row r="1852" spans="1:42" x14ac:dyDescent="0.2">
      <c r="D1852" s="28" t="s">
        <v>1246</v>
      </c>
      <c r="F1852" s="29">
        <v>2</v>
      </c>
    </row>
    <row r="1853" spans="1:42" x14ac:dyDescent="0.2">
      <c r="A1853" s="23" t="s">
        <v>928</v>
      </c>
      <c r="B1853" s="23" t="s">
        <v>1116</v>
      </c>
      <c r="C1853" s="23" t="s">
        <v>1172</v>
      </c>
      <c r="D1853" s="23" t="s">
        <v>1681</v>
      </c>
      <c r="E1853" s="23" t="s">
        <v>1604</v>
      </c>
      <c r="F1853" s="24">
        <v>2</v>
      </c>
      <c r="G1853" s="24">
        <v>0</v>
      </c>
      <c r="H1853" s="24">
        <f>ROUND(F1853*AD1853,2)</f>
        <v>0</v>
      </c>
      <c r="I1853" s="24">
        <f>J1853-H1853</f>
        <v>0</v>
      </c>
      <c r="J1853" s="24">
        <f>ROUND(F1853*G1853,2)</f>
        <v>0</v>
      </c>
      <c r="K1853" s="24">
        <v>1.4999999999999999E-2</v>
      </c>
      <c r="L1853" s="24">
        <f>F1853*K1853</f>
        <v>0.03</v>
      </c>
      <c r="M1853" s="25" t="s">
        <v>7</v>
      </c>
      <c r="N1853" s="24">
        <f>IF(M1853="5",I1853,0)</f>
        <v>0</v>
      </c>
      <c r="Y1853" s="24">
        <f>IF(AC1853=0,J1853,0)</f>
        <v>0</v>
      </c>
      <c r="Z1853" s="24">
        <f>IF(AC1853=15,J1853,0)</f>
        <v>0</v>
      </c>
      <c r="AA1853" s="24">
        <f>IF(AC1853=21,J1853,0)</f>
        <v>0</v>
      </c>
      <c r="AC1853" s="26">
        <v>21</v>
      </c>
      <c r="AD1853" s="26">
        <f>G1853*1</f>
        <v>0</v>
      </c>
      <c r="AE1853" s="26">
        <f>G1853*(1-1)</f>
        <v>0</v>
      </c>
      <c r="AL1853" s="26">
        <f>F1853*AD1853</f>
        <v>0</v>
      </c>
      <c r="AM1853" s="26">
        <f>F1853*AE1853</f>
        <v>0</v>
      </c>
      <c r="AN1853" s="27" t="s">
        <v>1647</v>
      </c>
      <c r="AO1853" s="27" t="s">
        <v>1659</v>
      </c>
      <c r="AP1853" s="15" t="s">
        <v>1672</v>
      </c>
    </row>
    <row r="1854" spans="1:42" x14ac:dyDescent="0.2">
      <c r="D1854" s="28" t="s">
        <v>1246</v>
      </c>
      <c r="F1854" s="29">
        <v>2</v>
      </c>
    </row>
    <row r="1855" spans="1:42" x14ac:dyDescent="0.2">
      <c r="A1855" s="23" t="s">
        <v>929</v>
      </c>
      <c r="B1855" s="23" t="s">
        <v>1116</v>
      </c>
      <c r="C1855" s="23" t="s">
        <v>1173</v>
      </c>
      <c r="D1855" s="23" t="s">
        <v>1287</v>
      </c>
      <c r="E1855" s="23" t="s">
        <v>1600</v>
      </c>
      <c r="F1855" s="24">
        <v>37.1</v>
      </c>
      <c r="G1855" s="24">
        <v>0</v>
      </c>
      <c r="H1855" s="24">
        <f>ROUND(F1855*AD1855,2)</f>
        <v>0</v>
      </c>
      <c r="I1855" s="24">
        <f>J1855-H1855</f>
        <v>0</v>
      </c>
      <c r="J1855" s="24">
        <f>ROUND(F1855*G1855,2)</f>
        <v>0</v>
      </c>
      <c r="K1855" s="24">
        <v>4.0000000000000003E-5</v>
      </c>
      <c r="L1855" s="24">
        <f>F1855*K1855</f>
        <v>1.4840000000000001E-3</v>
      </c>
      <c r="M1855" s="25" t="s">
        <v>7</v>
      </c>
      <c r="N1855" s="24">
        <f>IF(M1855="5",I1855,0)</f>
        <v>0</v>
      </c>
      <c r="Y1855" s="24">
        <f>IF(AC1855=0,J1855,0)</f>
        <v>0</v>
      </c>
      <c r="Z1855" s="24">
        <f>IF(AC1855=15,J1855,0)</f>
        <v>0</v>
      </c>
      <c r="AA1855" s="24">
        <f>IF(AC1855=21,J1855,0)</f>
        <v>0</v>
      </c>
      <c r="AC1855" s="26">
        <v>21</v>
      </c>
      <c r="AD1855" s="26">
        <f>G1855*0.0193808882907133</f>
        <v>0</v>
      </c>
      <c r="AE1855" s="26">
        <f>G1855*(1-0.0193808882907133)</f>
        <v>0</v>
      </c>
      <c r="AL1855" s="26">
        <f>F1855*AD1855</f>
        <v>0</v>
      </c>
      <c r="AM1855" s="26">
        <f>F1855*AE1855</f>
        <v>0</v>
      </c>
      <c r="AN1855" s="27" t="s">
        <v>1647</v>
      </c>
      <c r="AO1855" s="27" t="s">
        <v>1659</v>
      </c>
      <c r="AP1855" s="15" t="s">
        <v>1672</v>
      </c>
    </row>
    <row r="1856" spans="1:42" x14ac:dyDescent="0.2">
      <c r="D1856" s="28" t="s">
        <v>1582</v>
      </c>
      <c r="F1856" s="29">
        <v>37.1</v>
      </c>
    </row>
    <row r="1857" spans="1:42" x14ac:dyDescent="0.2">
      <c r="A1857" s="20"/>
      <c r="B1857" s="21" t="s">
        <v>1116</v>
      </c>
      <c r="C1857" s="21" t="s">
        <v>98</v>
      </c>
      <c r="D1857" s="42" t="s">
        <v>1289</v>
      </c>
      <c r="E1857" s="43"/>
      <c r="F1857" s="43"/>
      <c r="G1857" s="43"/>
      <c r="H1857" s="22">
        <f>SUM(H1858:H1864)</f>
        <v>0</v>
      </c>
      <c r="I1857" s="22">
        <f>SUM(I1858:I1864)</f>
        <v>0</v>
      </c>
      <c r="J1857" s="22">
        <f>H1857+I1857</f>
        <v>0</v>
      </c>
      <c r="K1857" s="15"/>
      <c r="L1857" s="22">
        <f>SUM(L1858:L1864)</f>
        <v>0.14508000000000001</v>
      </c>
      <c r="O1857" s="22">
        <f>IF(P1857="PR",J1857,SUM(N1858:N1864))</f>
        <v>0</v>
      </c>
      <c r="P1857" s="15" t="s">
        <v>1626</v>
      </c>
      <c r="Q1857" s="22">
        <f>IF(P1857="HS",H1857,0)</f>
        <v>0</v>
      </c>
      <c r="R1857" s="22">
        <f>IF(P1857="HS",I1857-O1857,0)</f>
        <v>0</v>
      </c>
      <c r="S1857" s="22">
        <f>IF(P1857="PS",H1857,0)</f>
        <v>0</v>
      </c>
      <c r="T1857" s="22">
        <f>IF(P1857="PS",I1857-O1857,0)</f>
        <v>0</v>
      </c>
      <c r="U1857" s="22">
        <f>IF(P1857="MP",H1857,0)</f>
        <v>0</v>
      </c>
      <c r="V1857" s="22">
        <f>IF(P1857="MP",I1857-O1857,0)</f>
        <v>0</v>
      </c>
      <c r="W1857" s="22">
        <f>IF(P1857="OM",H1857,0)</f>
        <v>0</v>
      </c>
      <c r="X1857" s="15" t="s">
        <v>1116</v>
      </c>
      <c r="AH1857" s="22">
        <f>SUM(Y1858:Y1864)</f>
        <v>0</v>
      </c>
      <c r="AI1857" s="22">
        <f>SUM(Z1858:Z1864)</f>
        <v>0</v>
      </c>
      <c r="AJ1857" s="22">
        <f>SUM(AA1858:AA1864)</f>
        <v>0</v>
      </c>
    </row>
    <row r="1858" spans="1:42" x14ac:dyDescent="0.2">
      <c r="A1858" s="23" t="s">
        <v>930</v>
      </c>
      <c r="B1858" s="23" t="s">
        <v>1116</v>
      </c>
      <c r="C1858" s="23" t="s">
        <v>1174</v>
      </c>
      <c r="D1858" s="23" t="s">
        <v>1409</v>
      </c>
      <c r="E1858" s="23" t="s">
        <v>1604</v>
      </c>
      <c r="F1858" s="24">
        <v>2</v>
      </c>
      <c r="G1858" s="24">
        <v>0</v>
      </c>
      <c r="H1858" s="24">
        <f t="shared" ref="H1858:H1864" si="432">ROUND(F1858*AD1858,2)</f>
        <v>0</v>
      </c>
      <c r="I1858" s="24">
        <f t="shared" ref="I1858:I1864" si="433">J1858-H1858</f>
        <v>0</v>
      </c>
      <c r="J1858" s="24">
        <f t="shared" ref="J1858:J1864" si="434">ROUND(F1858*G1858,2)</f>
        <v>0</v>
      </c>
      <c r="K1858" s="24">
        <v>0</v>
      </c>
      <c r="L1858" s="24">
        <f t="shared" ref="L1858:L1864" si="435">F1858*K1858</f>
        <v>0</v>
      </c>
      <c r="M1858" s="25" t="s">
        <v>8</v>
      </c>
      <c r="N1858" s="24">
        <f t="shared" ref="N1858:N1864" si="436">IF(M1858="5",I1858,0)</f>
        <v>0</v>
      </c>
      <c r="Y1858" s="24">
        <f t="shared" ref="Y1858:Y1864" si="437">IF(AC1858=0,J1858,0)</f>
        <v>0</v>
      </c>
      <c r="Z1858" s="24">
        <f t="shared" ref="Z1858:Z1864" si="438">IF(AC1858=15,J1858,0)</f>
        <v>0</v>
      </c>
      <c r="AA1858" s="24">
        <f t="shared" ref="AA1858:AA1864" si="439">IF(AC1858=21,J1858,0)</f>
        <v>0</v>
      </c>
      <c r="AC1858" s="26">
        <v>21</v>
      </c>
      <c r="AD1858" s="26">
        <f t="shared" ref="AD1858:AD1864" si="440">G1858*0</f>
        <v>0</v>
      </c>
      <c r="AE1858" s="26">
        <f t="shared" ref="AE1858:AE1864" si="441">G1858*(1-0)</f>
        <v>0</v>
      </c>
      <c r="AL1858" s="26">
        <f t="shared" ref="AL1858:AL1864" si="442">F1858*AD1858</f>
        <v>0</v>
      </c>
      <c r="AM1858" s="26">
        <f t="shared" ref="AM1858:AM1864" si="443">F1858*AE1858</f>
        <v>0</v>
      </c>
      <c r="AN1858" s="27" t="s">
        <v>1648</v>
      </c>
      <c r="AO1858" s="27" t="s">
        <v>1659</v>
      </c>
      <c r="AP1858" s="15" t="s">
        <v>1672</v>
      </c>
    </row>
    <row r="1859" spans="1:42" x14ac:dyDescent="0.2">
      <c r="A1859" s="23" t="s">
        <v>931</v>
      </c>
      <c r="B1859" s="23" t="s">
        <v>1116</v>
      </c>
      <c r="C1859" s="23" t="s">
        <v>1175</v>
      </c>
      <c r="D1859" s="23" t="s">
        <v>1291</v>
      </c>
      <c r="E1859" s="23" t="s">
        <v>1604</v>
      </c>
      <c r="F1859" s="24">
        <v>2</v>
      </c>
      <c r="G1859" s="24">
        <v>0</v>
      </c>
      <c r="H1859" s="24">
        <f t="shared" si="432"/>
        <v>0</v>
      </c>
      <c r="I1859" s="24">
        <f t="shared" si="433"/>
        <v>0</v>
      </c>
      <c r="J1859" s="24">
        <f t="shared" si="434"/>
        <v>0</v>
      </c>
      <c r="K1859" s="24">
        <v>4.0000000000000002E-4</v>
      </c>
      <c r="L1859" s="24">
        <f t="shared" si="435"/>
        <v>8.0000000000000004E-4</v>
      </c>
      <c r="M1859" s="25" t="s">
        <v>8</v>
      </c>
      <c r="N1859" s="24">
        <f t="shared" si="436"/>
        <v>0</v>
      </c>
      <c r="Y1859" s="24">
        <f t="shared" si="437"/>
        <v>0</v>
      </c>
      <c r="Z1859" s="24">
        <f t="shared" si="438"/>
        <v>0</v>
      </c>
      <c r="AA1859" s="24">
        <f t="shared" si="439"/>
        <v>0</v>
      </c>
      <c r="AC1859" s="26">
        <v>21</v>
      </c>
      <c r="AD1859" s="26">
        <f t="shared" si="440"/>
        <v>0</v>
      </c>
      <c r="AE1859" s="26">
        <f t="shared" si="441"/>
        <v>0</v>
      </c>
      <c r="AL1859" s="26">
        <f t="shared" si="442"/>
        <v>0</v>
      </c>
      <c r="AM1859" s="26">
        <f t="shared" si="443"/>
        <v>0</v>
      </c>
      <c r="AN1859" s="27" t="s">
        <v>1648</v>
      </c>
      <c r="AO1859" s="27" t="s">
        <v>1659</v>
      </c>
      <c r="AP1859" s="15" t="s">
        <v>1672</v>
      </c>
    </row>
    <row r="1860" spans="1:42" x14ac:dyDescent="0.2">
      <c r="A1860" s="23" t="s">
        <v>932</v>
      </c>
      <c r="B1860" s="23" t="s">
        <v>1116</v>
      </c>
      <c r="C1860" s="23" t="s">
        <v>1176</v>
      </c>
      <c r="D1860" s="23" t="s">
        <v>1292</v>
      </c>
      <c r="E1860" s="23" t="s">
        <v>1604</v>
      </c>
      <c r="F1860" s="24">
        <v>2</v>
      </c>
      <c r="G1860" s="24">
        <v>0</v>
      </c>
      <c r="H1860" s="24">
        <f t="shared" si="432"/>
        <v>0</v>
      </c>
      <c r="I1860" s="24">
        <f t="shared" si="433"/>
        <v>0</v>
      </c>
      <c r="J1860" s="24">
        <f t="shared" si="434"/>
        <v>0</v>
      </c>
      <c r="K1860" s="24">
        <v>3.0000000000000001E-3</v>
      </c>
      <c r="L1860" s="24">
        <f t="shared" si="435"/>
        <v>6.0000000000000001E-3</v>
      </c>
      <c r="M1860" s="25" t="s">
        <v>8</v>
      </c>
      <c r="N1860" s="24">
        <f t="shared" si="436"/>
        <v>0</v>
      </c>
      <c r="Y1860" s="24">
        <f t="shared" si="437"/>
        <v>0</v>
      </c>
      <c r="Z1860" s="24">
        <f t="shared" si="438"/>
        <v>0</v>
      </c>
      <c r="AA1860" s="24">
        <f t="shared" si="439"/>
        <v>0</v>
      </c>
      <c r="AC1860" s="26">
        <v>21</v>
      </c>
      <c r="AD1860" s="26">
        <f t="shared" si="440"/>
        <v>0</v>
      </c>
      <c r="AE1860" s="26">
        <f t="shared" si="441"/>
        <v>0</v>
      </c>
      <c r="AL1860" s="26">
        <f t="shared" si="442"/>
        <v>0</v>
      </c>
      <c r="AM1860" s="26">
        <f t="shared" si="443"/>
        <v>0</v>
      </c>
      <c r="AN1860" s="27" t="s">
        <v>1648</v>
      </c>
      <c r="AO1860" s="27" t="s">
        <v>1659</v>
      </c>
      <c r="AP1860" s="15" t="s">
        <v>1672</v>
      </c>
    </row>
    <row r="1861" spans="1:42" x14ac:dyDescent="0.2">
      <c r="A1861" s="23" t="s">
        <v>933</v>
      </c>
      <c r="B1861" s="23" t="s">
        <v>1116</v>
      </c>
      <c r="C1861" s="23" t="s">
        <v>1177</v>
      </c>
      <c r="D1861" s="23" t="s">
        <v>1293</v>
      </c>
      <c r="E1861" s="23" t="s">
        <v>1604</v>
      </c>
      <c r="F1861" s="24">
        <v>2</v>
      </c>
      <c r="G1861" s="24">
        <v>0</v>
      </c>
      <c r="H1861" s="24">
        <f t="shared" si="432"/>
        <v>0</v>
      </c>
      <c r="I1861" s="24">
        <f t="shared" si="433"/>
        <v>0</v>
      </c>
      <c r="J1861" s="24">
        <f t="shared" si="434"/>
        <v>0</v>
      </c>
      <c r="K1861" s="24">
        <v>5.0000000000000001E-4</v>
      </c>
      <c r="L1861" s="24">
        <f t="shared" si="435"/>
        <v>1E-3</v>
      </c>
      <c r="M1861" s="25" t="s">
        <v>8</v>
      </c>
      <c r="N1861" s="24">
        <f t="shared" si="436"/>
        <v>0</v>
      </c>
      <c r="Y1861" s="24">
        <f t="shared" si="437"/>
        <v>0</v>
      </c>
      <c r="Z1861" s="24">
        <f t="shared" si="438"/>
        <v>0</v>
      </c>
      <c r="AA1861" s="24">
        <f t="shared" si="439"/>
        <v>0</v>
      </c>
      <c r="AC1861" s="26">
        <v>21</v>
      </c>
      <c r="AD1861" s="26">
        <f t="shared" si="440"/>
        <v>0</v>
      </c>
      <c r="AE1861" s="26">
        <f t="shared" si="441"/>
        <v>0</v>
      </c>
      <c r="AL1861" s="26">
        <f t="shared" si="442"/>
        <v>0</v>
      </c>
      <c r="AM1861" s="26">
        <f t="shared" si="443"/>
        <v>0</v>
      </c>
      <c r="AN1861" s="27" t="s">
        <v>1648</v>
      </c>
      <c r="AO1861" s="27" t="s">
        <v>1659</v>
      </c>
      <c r="AP1861" s="15" t="s">
        <v>1672</v>
      </c>
    </row>
    <row r="1862" spans="1:42" x14ac:dyDescent="0.2">
      <c r="A1862" s="23" t="s">
        <v>934</v>
      </c>
      <c r="B1862" s="23" t="s">
        <v>1116</v>
      </c>
      <c r="C1862" s="23" t="s">
        <v>1179</v>
      </c>
      <c r="D1862" s="23" t="s">
        <v>1295</v>
      </c>
      <c r="E1862" s="23" t="s">
        <v>1600</v>
      </c>
      <c r="F1862" s="24">
        <v>5.6</v>
      </c>
      <c r="G1862" s="24">
        <v>0</v>
      </c>
      <c r="H1862" s="24">
        <f t="shared" si="432"/>
        <v>0</v>
      </c>
      <c r="I1862" s="24">
        <f t="shared" si="433"/>
        <v>0</v>
      </c>
      <c r="J1862" s="24">
        <f t="shared" si="434"/>
        <v>0</v>
      </c>
      <c r="K1862" s="24">
        <v>0.02</v>
      </c>
      <c r="L1862" s="24">
        <f t="shared" si="435"/>
        <v>0.11199999999999999</v>
      </c>
      <c r="M1862" s="25" t="s">
        <v>7</v>
      </c>
      <c r="N1862" s="24">
        <f t="shared" si="436"/>
        <v>0</v>
      </c>
      <c r="Y1862" s="24">
        <f t="shared" si="437"/>
        <v>0</v>
      </c>
      <c r="Z1862" s="24">
        <f t="shared" si="438"/>
        <v>0</v>
      </c>
      <c r="AA1862" s="24">
        <f t="shared" si="439"/>
        <v>0</v>
      </c>
      <c r="AC1862" s="26">
        <v>21</v>
      </c>
      <c r="AD1862" s="26">
        <f t="shared" si="440"/>
        <v>0</v>
      </c>
      <c r="AE1862" s="26">
        <f t="shared" si="441"/>
        <v>0</v>
      </c>
      <c r="AL1862" s="26">
        <f t="shared" si="442"/>
        <v>0</v>
      </c>
      <c r="AM1862" s="26">
        <f t="shared" si="443"/>
        <v>0</v>
      </c>
      <c r="AN1862" s="27" t="s">
        <v>1648</v>
      </c>
      <c r="AO1862" s="27" t="s">
        <v>1659</v>
      </c>
      <c r="AP1862" s="15" t="s">
        <v>1672</v>
      </c>
    </row>
    <row r="1863" spans="1:42" x14ac:dyDescent="0.2">
      <c r="A1863" s="23" t="s">
        <v>935</v>
      </c>
      <c r="B1863" s="23" t="s">
        <v>1116</v>
      </c>
      <c r="C1863" s="23" t="s">
        <v>1178</v>
      </c>
      <c r="D1863" s="23" t="s">
        <v>1294</v>
      </c>
      <c r="E1863" s="23" t="s">
        <v>1601</v>
      </c>
      <c r="F1863" s="24">
        <v>1.2</v>
      </c>
      <c r="G1863" s="24">
        <v>0</v>
      </c>
      <c r="H1863" s="24">
        <f t="shared" si="432"/>
        <v>0</v>
      </c>
      <c r="I1863" s="24">
        <f t="shared" si="433"/>
        <v>0</v>
      </c>
      <c r="J1863" s="24">
        <f t="shared" si="434"/>
        <v>0</v>
      </c>
      <c r="K1863" s="24">
        <v>9.4000000000000004E-3</v>
      </c>
      <c r="L1863" s="24">
        <f t="shared" si="435"/>
        <v>1.128E-2</v>
      </c>
      <c r="M1863" s="25" t="s">
        <v>8</v>
      </c>
      <c r="N1863" s="24">
        <f t="shared" si="436"/>
        <v>0</v>
      </c>
      <c r="Y1863" s="24">
        <f t="shared" si="437"/>
        <v>0</v>
      </c>
      <c r="Z1863" s="24">
        <f t="shared" si="438"/>
        <v>0</v>
      </c>
      <c r="AA1863" s="24">
        <f t="shared" si="439"/>
        <v>0</v>
      </c>
      <c r="AC1863" s="26">
        <v>21</v>
      </c>
      <c r="AD1863" s="26">
        <f t="shared" si="440"/>
        <v>0</v>
      </c>
      <c r="AE1863" s="26">
        <f t="shared" si="441"/>
        <v>0</v>
      </c>
      <c r="AL1863" s="26">
        <f t="shared" si="442"/>
        <v>0</v>
      </c>
      <c r="AM1863" s="26">
        <f t="shared" si="443"/>
        <v>0</v>
      </c>
      <c r="AN1863" s="27" t="s">
        <v>1648</v>
      </c>
      <c r="AO1863" s="27" t="s">
        <v>1659</v>
      </c>
      <c r="AP1863" s="15" t="s">
        <v>1672</v>
      </c>
    </row>
    <row r="1864" spans="1:42" x14ac:dyDescent="0.2">
      <c r="A1864" s="23" t="s">
        <v>936</v>
      </c>
      <c r="B1864" s="23" t="s">
        <v>1116</v>
      </c>
      <c r="C1864" s="23" t="s">
        <v>1180</v>
      </c>
      <c r="D1864" s="23" t="s">
        <v>1296</v>
      </c>
      <c r="E1864" s="23" t="s">
        <v>1604</v>
      </c>
      <c r="F1864" s="24">
        <v>2</v>
      </c>
      <c r="G1864" s="24">
        <v>0</v>
      </c>
      <c r="H1864" s="24">
        <f t="shared" si="432"/>
        <v>0</v>
      </c>
      <c r="I1864" s="24">
        <f t="shared" si="433"/>
        <v>0</v>
      </c>
      <c r="J1864" s="24">
        <f t="shared" si="434"/>
        <v>0</v>
      </c>
      <c r="K1864" s="24">
        <v>7.0000000000000001E-3</v>
      </c>
      <c r="L1864" s="24">
        <f t="shared" si="435"/>
        <v>1.4E-2</v>
      </c>
      <c r="M1864" s="25" t="s">
        <v>8</v>
      </c>
      <c r="N1864" s="24">
        <f t="shared" si="436"/>
        <v>0</v>
      </c>
      <c r="Y1864" s="24">
        <f t="shared" si="437"/>
        <v>0</v>
      </c>
      <c r="Z1864" s="24">
        <f t="shared" si="438"/>
        <v>0</v>
      </c>
      <c r="AA1864" s="24">
        <f t="shared" si="439"/>
        <v>0</v>
      </c>
      <c r="AC1864" s="26">
        <v>21</v>
      </c>
      <c r="AD1864" s="26">
        <f t="shared" si="440"/>
        <v>0</v>
      </c>
      <c r="AE1864" s="26">
        <f t="shared" si="441"/>
        <v>0</v>
      </c>
      <c r="AL1864" s="26">
        <f t="shared" si="442"/>
        <v>0</v>
      </c>
      <c r="AM1864" s="26">
        <f t="shared" si="443"/>
        <v>0</v>
      </c>
      <c r="AN1864" s="27" t="s">
        <v>1648</v>
      </c>
      <c r="AO1864" s="27" t="s">
        <v>1659</v>
      </c>
      <c r="AP1864" s="15" t="s">
        <v>1672</v>
      </c>
    </row>
    <row r="1865" spans="1:42" x14ac:dyDescent="0.2">
      <c r="A1865" s="20"/>
      <c r="B1865" s="21" t="s">
        <v>1116</v>
      </c>
      <c r="C1865" s="21" t="s">
        <v>99</v>
      </c>
      <c r="D1865" s="42" t="s">
        <v>1297</v>
      </c>
      <c r="E1865" s="43"/>
      <c r="F1865" s="43"/>
      <c r="G1865" s="43"/>
      <c r="H1865" s="22">
        <f>SUM(H1866:H1872)</f>
        <v>0</v>
      </c>
      <c r="I1865" s="22">
        <f>SUM(I1866:I1872)</f>
        <v>0</v>
      </c>
      <c r="J1865" s="22">
        <f>H1865+I1865</f>
        <v>0</v>
      </c>
      <c r="K1865" s="15"/>
      <c r="L1865" s="22">
        <f>SUM(L1866:L1872)</f>
        <v>1.5736600000000003</v>
      </c>
      <c r="O1865" s="22">
        <f>IF(P1865="PR",J1865,SUM(N1866:N1872))</f>
        <v>0</v>
      </c>
      <c r="P1865" s="15" t="s">
        <v>1626</v>
      </c>
      <c r="Q1865" s="22">
        <f>IF(P1865="HS",H1865,0)</f>
        <v>0</v>
      </c>
      <c r="R1865" s="22">
        <f>IF(P1865="HS",I1865-O1865,0)</f>
        <v>0</v>
      </c>
      <c r="S1865" s="22">
        <f>IF(P1865="PS",H1865,0)</f>
        <v>0</v>
      </c>
      <c r="T1865" s="22">
        <f>IF(P1865="PS",I1865-O1865,0)</f>
        <v>0</v>
      </c>
      <c r="U1865" s="22">
        <f>IF(P1865="MP",H1865,0)</f>
        <v>0</v>
      </c>
      <c r="V1865" s="22">
        <f>IF(P1865="MP",I1865-O1865,0)</f>
        <v>0</v>
      </c>
      <c r="W1865" s="22">
        <f>IF(P1865="OM",H1865,0)</f>
        <v>0</v>
      </c>
      <c r="X1865" s="15" t="s">
        <v>1116</v>
      </c>
      <c r="AH1865" s="22">
        <f>SUM(Y1866:Y1872)</f>
        <v>0</v>
      </c>
      <c r="AI1865" s="22">
        <f>SUM(Z1866:Z1872)</f>
        <v>0</v>
      </c>
      <c r="AJ1865" s="22">
        <f>SUM(AA1866:AA1872)</f>
        <v>0</v>
      </c>
    </row>
    <row r="1866" spans="1:42" x14ac:dyDescent="0.2">
      <c r="A1866" s="23" t="s">
        <v>937</v>
      </c>
      <c r="B1866" s="23" t="s">
        <v>1116</v>
      </c>
      <c r="C1866" s="23" t="s">
        <v>1200</v>
      </c>
      <c r="D1866" s="23" t="s">
        <v>1298</v>
      </c>
      <c r="E1866" s="23" t="s">
        <v>1601</v>
      </c>
      <c r="F1866" s="24">
        <v>1.2</v>
      </c>
      <c r="G1866" s="24">
        <v>0</v>
      </c>
      <c r="H1866" s="24">
        <f t="shared" ref="H1866:H1872" si="444">ROUND(F1866*AD1866,2)</f>
        <v>0</v>
      </c>
      <c r="I1866" s="24">
        <f t="shared" ref="I1866:I1872" si="445">J1866-H1866</f>
        <v>0</v>
      </c>
      <c r="J1866" s="24">
        <f t="shared" ref="J1866:J1872" si="446">ROUND(F1866*G1866,2)</f>
        <v>0</v>
      </c>
      <c r="K1866" s="24">
        <v>3.9600000000000003E-2</v>
      </c>
      <c r="L1866" s="24">
        <f t="shared" ref="L1866:L1872" si="447">F1866*K1866</f>
        <v>4.752E-2</v>
      </c>
      <c r="M1866" s="25" t="s">
        <v>7</v>
      </c>
      <c r="N1866" s="24">
        <f t="shared" ref="N1866:N1872" si="448">IF(M1866="5",I1866,0)</f>
        <v>0</v>
      </c>
      <c r="Y1866" s="24">
        <f t="shared" ref="Y1866:Y1872" si="449">IF(AC1866=0,J1866,0)</f>
        <v>0</v>
      </c>
      <c r="Z1866" s="24">
        <f t="shared" ref="Z1866:Z1872" si="450">IF(AC1866=15,J1866,0)</f>
        <v>0</v>
      </c>
      <c r="AA1866" s="24">
        <f t="shared" ref="AA1866:AA1872" si="451">IF(AC1866=21,J1866,0)</f>
        <v>0</v>
      </c>
      <c r="AC1866" s="26">
        <v>21</v>
      </c>
      <c r="AD1866" s="26">
        <f t="shared" ref="AD1866:AD1872" si="452">G1866*0</f>
        <v>0</v>
      </c>
      <c r="AE1866" s="26">
        <f t="shared" ref="AE1866:AE1872" si="453">G1866*(1-0)</f>
        <v>0</v>
      </c>
      <c r="AL1866" s="26">
        <f t="shared" ref="AL1866:AL1872" si="454">F1866*AD1866</f>
        <v>0</v>
      </c>
      <c r="AM1866" s="26">
        <f t="shared" ref="AM1866:AM1872" si="455">F1866*AE1866</f>
        <v>0</v>
      </c>
      <c r="AN1866" s="27" t="s">
        <v>1649</v>
      </c>
      <c r="AO1866" s="27" t="s">
        <v>1659</v>
      </c>
      <c r="AP1866" s="15" t="s">
        <v>1672</v>
      </c>
    </row>
    <row r="1867" spans="1:42" x14ac:dyDescent="0.2">
      <c r="A1867" s="23" t="s">
        <v>938</v>
      </c>
      <c r="B1867" s="23" t="s">
        <v>1116</v>
      </c>
      <c r="C1867" s="23" t="s">
        <v>1182</v>
      </c>
      <c r="D1867" s="23" t="s">
        <v>1299</v>
      </c>
      <c r="E1867" s="23" t="s">
        <v>1604</v>
      </c>
      <c r="F1867" s="24">
        <v>1</v>
      </c>
      <c r="G1867" s="24">
        <v>0</v>
      </c>
      <c r="H1867" s="24">
        <f t="shared" si="444"/>
        <v>0</v>
      </c>
      <c r="I1867" s="24">
        <f t="shared" si="445"/>
        <v>0</v>
      </c>
      <c r="J1867" s="24">
        <f t="shared" si="446"/>
        <v>0</v>
      </c>
      <c r="K1867" s="24">
        <v>5.1999999999999995E-4</v>
      </c>
      <c r="L1867" s="24">
        <f t="shared" si="447"/>
        <v>5.1999999999999995E-4</v>
      </c>
      <c r="M1867" s="25" t="s">
        <v>7</v>
      </c>
      <c r="N1867" s="24">
        <f t="shared" si="448"/>
        <v>0</v>
      </c>
      <c r="Y1867" s="24">
        <f t="shared" si="449"/>
        <v>0</v>
      </c>
      <c r="Z1867" s="24">
        <f t="shared" si="450"/>
        <v>0</v>
      </c>
      <c r="AA1867" s="24">
        <f t="shared" si="451"/>
        <v>0</v>
      </c>
      <c r="AC1867" s="26">
        <v>21</v>
      </c>
      <c r="AD1867" s="26">
        <f t="shared" si="452"/>
        <v>0</v>
      </c>
      <c r="AE1867" s="26">
        <f t="shared" si="453"/>
        <v>0</v>
      </c>
      <c r="AL1867" s="26">
        <f t="shared" si="454"/>
        <v>0</v>
      </c>
      <c r="AM1867" s="26">
        <f t="shared" si="455"/>
        <v>0</v>
      </c>
      <c r="AN1867" s="27" t="s">
        <v>1649</v>
      </c>
      <c r="AO1867" s="27" t="s">
        <v>1659</v>
      </c>
      <c r="AP1867" s="15" t="s">
        <v>1672</v>
      </c>
    </row>
    <row r="1868" spans="1:42" x14ac:dyDescent="0.2">
      <c r="A1868" s="23" t="s">
        <v>939</v>
      </c>
      <c r="B1868" s="23" t="s">
        <v>1116</v>
      </c>
      <c r="C1868" s="23" t="s">
        <v>1183</v>
      </c>
      <c r="D1868" s="23" t="s">
        <v>1300</v>
      </c>
      <c r="E1868" s="23" t="s">
        <v>1604</v>
      </c>
      <c r="F1868" s="24">
        <v>1</v>
      </c>
      <c r="G1868" s="24">
        <v>0</v>
      </c>
      <c r="H1868" s="24">
        <f t="shared" si="444"/>
        <v>0</v>
      </c>
      <c r="I1868" s="24">
        <f t="shared" si="445"/>
        <v>0</v>
      </c>
      <c r="J1868" s="24">
        <f t="shared" si="446"/>
        <v>0</v>
      </c>
      <c r="K1868" s="24">
        <v>2.2499999999999998E-3</v>
      </c>
      <c r="L1868" s="24">
        <f t="shared" si="447"/>
        <v>2.2499999999999998E-3</v>
      </c>
      <c r="M1868" s="25" t="s">
        <v>7</v>
      </c>
      <c r="N1868" s="24">
        <f t="shared" si="448"/>
        <v>0</v>
      </c>
      <c r="Y1868" s="24">
        <f t="shared" si="449"/>
        <v>0</v>
      </c>
      <c r="Z1868" s="24">
        <f t="shared" si="450"/>
        <v>0</v>
      </c>
      <c r="AA1868" s="24">
        <f t="shared" si="451"/>
        <v>0</v>
      </c>
      <c r="AC1868" s="26">
        <v>21</v>
      </c>
      <c r="AD1868" s="26">
        <f t="shared" si="452"/>
        <v>0</v>
      </c>
      <c r="AE1868" s="26">
        <f t="shared" si="453"/>
        <v>0</v>
      </c>
      <c r="AL1868" s="26">
        <f t="shared" si="454"/>
        <v>0</v>
      </c>
      <c r="AM1868" s="26">
        <f t="shared" si="455"/>
        <v>0</v>
      </c>
      <c r="AN1868" s="27" t="s">
        <v>1649</v>
      </c>
      <c r="AO1868" s="27" t="s">
        <v>1659</v>
      </c>
      <c r="AP1868" s="15" t="s">
        <v>1672</v>
      </c>
    </row>
    <row r="1869" spans="1:42" x14ac:dyDescent="0.2">
      <c r="A1869" s="23" t="s">
        <v>940</v>
      </c>
      <c r="B1869" s="23" t="s">
        <v>1116</v>
      </c>
      <c r="C1869" s="23" t="s">
        <v>1184</v>
      </c>
      <c r="D1869" s="23" t="s">
        <v>1301</v>
      </c>
      <c r="E1869" s="23" t="s">
        <v>1604</v>
      </c>
      <c r="F1869" s="24">
        <v>1</v>
      </c>
      <c r="G1869" s="24">
        <v>0</v>
      </c>
      <c r="H1869" s="24">
        <f t="shared" si="444"/>
        <v>0</v>
      </c>
      <c r="I1869" s="24">
        <f t="shared" si="445"/>
        <v>0</v>
      </c>
      <c r="J1869" s="24">
        <f t="shared" si="446"/>
        <v>0</v>
      </c>
      <c r="K1869" s="24">
        <v>1.933E-2</v>
      </c>
      <c r="L1869" s="24">
        <f t="shared" si="447"/>
        <v>1.933E-2</v>
      </c>
      <c r="M1869" s="25" t="s">
        <v>7</v>
      </c>
      <c r="N1869" s="24">
        <f t="shared" si="448"/>
        <v>0</v>
      </c>
      <c r="Y1869" s="24">
        <f t="shared" si="449"/>
        <v>0</v>
      </c>
      <c r="Z1869" s="24">
        <f t="shared" si="450"/>
        <v>0</v>
      </c>
      <c r="AA1869" s="24">
        <f t="shared" si="451"/>
        <v>0</v>
      </c>
      <c r="AC1869" s="26">
        <v>21</v>
      </c>
      <c r="AD1869" s="26">
        <f t="shared" si="452"/>
        <v>0</v>
      </c>
      <c r="AE1869" s="26">
        <f t="shared" si="453"/>
        <v>0</v>
      </c>
      <c r="AL1869" s="26">
        <f t="shared" si="454"/>
        <v>0</v>
      </c>
      <c r="AM1869" s="26">
        <f t="shared" si="455"/>
        <v>0</v>
      </c>
      <c r="AN1869" s="27" t="s">
        <v>1649</v>
      </c>
      <c r="AO1869" s="27" t="s">
        <v>1659</v>
      </c>
      <c r="AP1869" s="15" t="s">
        <v>1672</v>
      </c>
    </row>
    <row r="1870" spans="1:42" x14ac:dyDescent="0.2">
      <c r="A1870" s="23" t="s">
        <v>941</v>
      </c>
      <c r="B1870" s="23" t="s">
        <v>1116</v>
      </c>
      <c r="C1870" s="23" t="s">
        <v>1185</v>
      </c>
      <c r="D1870" s="23" t="s">
        <v>1302</v>
      </c>
      <c r="E1870" s="23" t="s">
        <v>1604</v>
      </c>
      <c r="F1870" s="24">
        <v>2</v>
      </c>
      <c r="G1870" s="24">
        <v>0</v>
      </c>
      <c r="H1870" s="24">
        <f t="shared" si="444"/>
        <v>0</v>
      </c>
      <c r="I1870" s="24">
        <f t="shared" si="445"/>
        <v>0</v>
      </c>
      <c r="J1870" s="24">
        <f t="shared" si="446"/>
        <v>0</v>
      </c>
      <c r="K1870" s="24">
        <v>1.56E-3</v>
      </c>
      <c r="L1870" s="24">
        <f t="shared" si="447"/>
        <v>3.1199999999999999E-3</v>
      </c>
      <c r="M1870" s="25" t="s">
        <v>7</v>
      </c>
      <c r="N1870" s="24">
        <f t="shared" si="448"/>
        <v>0</v>
      </c>
      <c r="Y1870" s="24">
        <f t="shared" si="449"/>
        <v>0</v>
      </c>
      <c r="Z1870" s="24">
        <f t="shared" si="450"/>
        <v>0</v>
      </c>
      <c r="AA1870" s="24">
        <f t="shared" si="451"/>
        <v>0</v>
      </c>
      <c r="AC1870" s="26">
        <v>21</v>
      </c>
      <c r="AD1870" s="26">
        <f t="shared" si="452"/>
        <v>0</v>
      </c>
      <c r="AE1870" s="26">
        <f t="shared" si="453"/>
        <v>0</v>
      </c>
      <c r="AL1870" s="26">
        <f t="shared" si="454"/>
        <v>0</v>
      </c>
      <c r="AM1870" s="26">
        <f t="shared" si="455"/>
        <v>0</v>
      </c>
      <c r="AN1870" s="27" t="s">
        <v>1649</v>
      </c>
      <c r="AO1870" s="27" t="s">
        <v>1659</v>
      </c>
      <c r="AP1870" s="15" t="s">
        <v>1672</v>
      </c>
    </row>
    <row r="1871" spans="1:42" x14ac:dyDescent="0.2">
      <c r="A1871" s="23" t="s">
        <v>942</v>
      </c>
      <c r="B1871" s="23" t="s">
        <v>1116</v>
      </c>
      <c r="C1871" s="23" t="s">
        <v>1186</v>
      </c>
      <c r="D1871" s="23" t="s">
        <v>1303</v>
      </c>
      <c r="E1871" s="23" t="s">
        <v>1604</v>
      </c>
      <c r="F1871" s="24">
        <v>2</v>
      </c>
      <c r="G1871" s="24">
        <v>0</v>
      </c>
      <c r="H1871" s="24">
        <f t="shared" si="444"/>
        <v>0</v>
      </c>
      <c r="I1871" s="24">
        <f t="shared" si="445"/>
        <v>0</v>
      </c>
      <c r="J1871" s="24">
        <f t="shared" si="446"/>
        <v>0</v>
      </c>
      <c r="K1871" s="24">
        <v>1.9460000000000002E-2</v>
      </c>
      <c r="L1871" s="24">
        <f t="shared" si="447"/>
        <v>3.8920000000000003E-2</v>
      </c>
      <c r="M1871" s="25" t="s">
        <v>7</v>
      </c>
      <c r="N1871" s="24">
        <f t="shared" si="448"/>
        <v>0</v>
      </c>
      <c r="Y1871" s="24">
        <f t="shared" si="449"/>
        <v>0</v>
      </c>
      <c r="Z1871" s="24">
        <f t="shared" si="450"/>
        <v>0</v>
      </c>
      <c r="AA1871" s="24">
        <f t="shared" si="451"/>
        <v>0</v>
      </c>
      <c r="AC1871" s="26">
        <v>21</v>
      </c>
      <c r="AD1871" s="26">
        <f t="shared" si="452"/>
        <v>0</v>
      </c>
      <c r="AE1871" s="26">
        <f t="shared" si="453"/>
        <v>0</v>
      </c>
      <c r="AL1871" s="26">
        <f t="shared" si="454"/>
        <v>0</v>
      </c>
      <c r="AM1871" s="26">
        <f t="shared" si="455"/>
        <v>0</v>
      </c>
      <c r="AN1871" s="27" t="s">
        <v>1649</v>
      </c>
      <c r="AO1871" s="27" t="s">
        <v>1659</v>
      </c>
      <c r="AP1871" s="15" t="s">
        <v>1672</v>
      </c>
    </row>
    <row r="1872" spans="1:42" x14ac:dyDescent="0.2">
      <c r="A1872" s="23" t="s">
        <v>943</v>
      </c>
      <c r="B1872" s="23" t="s">
        <v>1116</v>
      </c>
      <c r="C1872" s="23" t="s">
        <v>1187</v>
      </c>
      <c r="D1872" s="23" t="s">
        <v>1304</v>
      </c>
      <c r="E1872" s="23" t="s">
        <v>1600</v>
      </c>
      <c r="F1872" s="24">
        <v>21.5</v>
      </c>
      <c r="G1872" s="24">
        <v>0</v>
      </c>
      <c r="H1872" s="24">
        <f t="shared" si="444"/>
        <v>0</v>
      </c>
      <c r="I1872" s="24">
        <f t="shared" si="445"/>
        <v>0</v>
      </c>
      <c r="J1872" s="24">
        <f t="shared" si="446"/>
        <v>0</v>
      </c>
      <c r="K1872" s="24">
        <v>6.8000000000000005E-2</v>
      </c>
      <c r="L1872" s="24">
        <f t="shared" si="447"/>
        <v>1.4620000000000002</v>
      </c>
      <c r="M1872" s="25" t="s">
        <v>7</v>
      </c>
      <c r="N1872" s="24">
        <f t="shared" si="448"/>
        <v>0</v>
      </c>
      <c r="Y1872" s="24">
        <f t="shared" si="449"/>
        <v>0</v>
      </c>
      <c r="Z1872" s="24">
        <f t="shared" si="450"/>
        <v>0</v>
      </c>
      <c r="AA1872" s="24">
        <f t="shared" si="451"/>
        <v>0</v>
      </c>
      <c r="AC1872" s="26">
        <v>21</v>
      </c>
      <c r="AD1872" s="26">
        <f t="shared" si="452"/>
        <v>0</v>
      </c>
      <c r="AE1872" s="26">
        <f t="shared" si="453"/>
        <v>0</v>
      </c>
      <c r="AL1872" s="26">
        <f t="shared" si="454"/>
        <v>0</v>
      </c>
      <c r="AM1872" s="26">
        <f t="shared" si="455"/>
        <v>0</v>
      </c>
      <c r="AN1872" s="27" t="s">
        <v>1649</v>
      </c>
      <c r="AO1872" s="27" t="s">
        <v>1659</v>
      </c>
      <c r="AP1872" s="15" t="s">
        <v>1672</v>
      </c>
    </row>
    <row r="1873" spans="1:42" x14ac:dyDescent="0.2">
      <c r="A1873" s="20"/>
      <c r="B1873" s="21" t="s">
        <v>1116</v>
      </c>
      <c r="C1873" s="21" t="s">
        <v>1188</v>
      </c>
      <c r="D1873" s="42" t="s">
        <v>1305</v>
      </c>
      <c r="E1873" s="43"/>
      <c r="F1873" s="43"/>
      <c r="G1873" s="43"/>
      <c r="H1873" s="22">
        <f>SUM(H1874:H1874)</f>
        <v>0</v>
      </c>
      <c r="I1873" s="22">
        <f>SUM(I1874:I1874)</f>
        <v>0</v>
      </c>
      <c r="J1873" s="22">
        <f>H1873+I1873</f>
        <v>0</v>
      </c>
      <c r="K1873" s="15"/>
      <c r="L1873" s="22">
        <f>SUM(L1874:L1874)</f>
        <v>0</v>
      </c>
      <c r="O1873" s="22">
        <f>IF(P1873="PR",J1873,SUM(N1874:N1874))</f>
        <v>0</v>
      </c>
      <c r="P1873" s="15" t="s">
        <v>1628</v>
      </c>
      <c r="Q1873" s="22">
        <f>IF(P1873="HS",H1873,0)</f>
        <v>0</v>
      </c>
      <c r="R1873" s="22">
        <f>IF(P1873="HS",I1873-O1873,0)</f>
        <v>0</v>
      </c>
      <c r="S1873" s="22">
        <f>IF(P1873="PS",H1873,0)</f>
        <v>0</v>
      </c>
      <c r="T1873" s="22">
        <f>IF(P1873="PS",I1873-O1873,0)</f>
        <v>0</v>
      </c>
      <c r="U1873" s="22">
        <f>IF(P1873="MP",H1873,0)</f>
        <v>0</v>
      </c>
      <c r="V1873" s="22">
        <f>IF(P1873="MP",I1873-O1873,0)</f>
        <v>0</v>
      </c>
      <c r="W1873" s="22">
        <f>IF(P1873="OM",H1873,0)</f>
        <v>0</v>
      </c>
      <c r="X1873" s="15" t="s">
        <v>1116</v>
      </c>
      <c r="AH1873" s="22">
        <f>SUM(Y1874:Y1874)</f>
        <v>0</v>
      </c>
      <c r="AI1873" s="22">
        <f>SUM(Z1874:Z1874)</f>
        <v>0</v>
      </c>
      <c r="AJ1873" s="22">
        <f>SUM(AA1874:AA1874)</f>
        <v>0</v>
      </c>
    </row>
    <row r="1874" spans="1:42" x14ac:dyDescent="0.2">
      <c r="A1874" s="23" t="s">
        <v>944</v>
      </c>
      <c r="B1874" s="23" t="s">
        <v>1116</v>
      </c>
      <c r="C1874" s="23" t="s">
        <v>1189</v>
      </c>
      <c r="D1874" s="23" t="s">
        <v>1306</v>
      </c>
      <c r="E1874" s="23" t="s">
        <v>1602</v>
      </c>
      <c r="F1874" s="24">
        <v>0.65</v>
      </c>
      <c r="G1874" s="24">
        <v>0</v>
      </c>
      <c r="H1874" s="24">
        <f>ROUND(F1874*AD1874,2)</f>
        <v>0</v>
      </c>
      <c r="I1874" s="24">
        <f>J1874-H1874</f>
        <v>0</v>
      </c>
      <c r="J1874" s="24">
        <f>ROUND(F1874*G1874,2)</f>
        <v>0</v>
      </c>
      <c r="K1874" s="24">
        <v>0</v>
      </c>
      <c r="L1874" s="24">
        <f>F1874*K1874</f>
        <v>0</v>
      </c>
      <c r="M1874" s="25" t="s">
        <v>10</v>
      </c>
      <c r="N1874" s="24">
        <f>IF(M1874="5",I1874,0)</f>
        <v>0</v>
      </c>
      <c r="Y1874" s="24">
        <f>IF(AC1874=0,J1874,0)</f>
        <v>0</v>
      </c>
      <c r="Z1874" s="24">
        <f>IF(AC1874=15,J1874,0)</f>
        <v>0</v>
      </c>
      <c r="AA1874" s="24">
        <f>IF(AC1874=21,J1874,0)</f>
        <v>0</v>
      </c>
      <c r="AC1874" s="26">
        <v>21</v>
      </c>
      <c r="AD1874" s="26">
        <f>G1874*0</f>
        <v>0</v>
      </c>
      <c r="AE1874" s="26">
        <f>G1874*(1-0)</f>
        <v>0</v>
      </c>
      <c r="AL1874" s="26">
        <f>F1874*AD1874</f>
        <v>0</v>
      </c>
      <c r="AM1874" s="26">
        <f>F1874*AE1874</f>
        <v>0</v>
      </c>
      <c r="AN1874" s="27" t="s">
        <v>1650</v>
      </c>
      <c r="AO1874" s="27" t="s">
        <v>1659</v>
      </c>
      <c r="AP1874" s="15" t="s">
        <v>1672</v>
      </c>
    </row>
    <row r="1875" spans="1:42" x14ac:dyDescent="0.2">
      <c r="D1875" s="28" t="s">
        <v>1307</v>
      </c>
      <c r="F1875" s="29">
        <v>0.65</v>
      </c>
    </row>
    <row r="1876" spans="1:42" x14ac:dyDescent="0.2">
      <c r="A1876" s="20"/>
      <c r="B1876" s="21" t="s">
        <v>1116</v>
      </c>
      <c r="C1876" s="21" t="s">
        <v>1190</v>
      </c>
      <c r="D1876" s="42" t="s">
        <v>1308</v>
      </c>
      <c r="E1876" s="43"/>
      <c r="F1876" s="43"/>
      <c r="G1876" s="43"/>
      <c r="H1876" s="22">
        <f>SUM(H1877:H1877)</f>
        <v>0</v>
      </c>
      <c r="I1876" s="22">
        <f>SUM(I1877:I1877)</f>
        <v>0</v>
      </c>
      <c r="J1876" s="22">
        <f>H1876+I1876</f>
        <v>0</v>
      </c>
      <c r="K1876" s="15"/>
      <c r="L1876" s="22">
        <f>SUM(L1877:L1877)</f>
        <v>0</v>
      </c>
      <c r="O1876" s="22">
        <f>IF(P1876="PR",J1876,SUM(N1877:N1877))</f>
        <v>0</v>
      </c>
      <c r="P1876" s="15" t="s">
        <v>1629</v>
      </c>
      <c r="Q1876" s="22">
        <f>IF(P1876="HS",H1876,0)</f>
        <v>0</v>
      </c>
      <c r="R1876" s="22">
        <f>IF(P1876="HS",I1876-O1876,0)</f>
        <v>0</v>
      </c>
      <c r="S1876" s="22">
        <f>IF(P1876="PS",H1876,0)</f>
        <v>0</v>
      </c>
      <c r="T1876" s="22">
        <f>IF(P1876="PS",I1876-O1876,0)</f>
        <v>0</v>
      </c>
      <c r="U1876" s="22">
        <f>IF(P1876="MP",H1876,0)</f>
        <v>0</v>
      </c>
      <c r="V1876" s="22">
        <f>IF(P1876="MP",I1876-O1876,0)</f>
        <v>0</v>
      </c>
      <c r="W1876" s="22">
        <f>IF(P1876="OM",H1876,0)</f>
        <v>0</v>
      </c>
      <c r="X1876" s="15" t="s">
        <v>1116</v>
      </c>
      <c r="AH1876" s="22">
        <f>SUM(Y1877:Y1877)</f>
        <v>0</v>
      </c>
      <c r="AI1876" s="22">
        <f>SUM(Z1877:Z1877)</f>
        <v>0</v>
      </c>
      <c r="AJ1876" s="22">
        <f>SUM(AA1877:AA1877)</f>
        <v>0</v>
      </c>
    </row>
    <row r="1877" spans="1:42" x14ac:dyDescent="0.2">
      <c r="A1877" s="23" t="s">
        <v>945</v>
      </c>
      <c r="B1877" s="23" t="s">
        <v>1116</v>
      </c>
      <c r="C1877" s="23"/>
      <c r="D1877" s="23" t="s">
        <v>1308</v>
      </c>
      <c r="E1877" s="23"/>
      <c r="F1877" s="24">
        <v>1</v>
      </c>
      <c r="G1877" s="24">
        <v>0</v>
      </c>
      <c r="H1877" s="24">
        <f>ROUND(F1877*AD1877,2)</f>
        <v>0</v>
      </c>
      <c r="I1877" s="24">
        <f>J1877-H1877</f>
        <v>0</v>
      </c>
      <c r="J1877" s="24">
        <f>ROUND(F1877*G1877,2)</f>
        <v>0</v>
      </c>
      <c r="K1877" s="24">
        <v>0</v>
      </c>
      <c r="L1877" s="24">
        <f>F1877*K1877</f>
        <v>0</v>
      </c>
      <c r="M1877" s="25" t="s">
        <v>8</v>
      </c>
      <c r="N1877" s="24">
        <f>IF(M1877="5",I1877,0)</f>
        <v>0</v>
      </c>
      <c r="Y1877" s="24">
        <f>IF(AC1877=0,J1877,0)</f>
        <v>0</v>
      </c>
      <c r="Z1877" s="24">
        <f>IF(AC1877=15,J1877,0)</f>
        <v>0</v>
      </c>
      <c r="AA1877" s="24">
        <f>IF(AC1877=21,J1877,0)</f>
        <v>0</v>
      </c>
      <c r="AC1877" s="26">
        <v>21</v>
      </c>
      <c r="AD1877" s="26">
        <f>G1877*0</f>
        <v>0</v>
      </c>
      <c r="AE1877" s="26">
        <f>G1877*(1-0)</f>
        <v>0</v>
      </c>
      <c r="AL1877" s="26">
        <f>F1877*AD1877</f>
        <v>0</v>
      </c>
      <c r="AM1877" s="26">
        <f>F1877*AE1877</f>
        <v>0</v>
      </c>
      <c r="AN1877" s="27" t="s">
        <v>1651</v>
      </c>
      <c r="AO1877" s="27" t="s">
        <v>1659</v>
      </c>
      <c r="AP1877" s="15" t="s">
        <v>1672</v>
      </c>
    </row>
    <row r="1878" spans="1:42" x14ac:dyDescent="0.2">
      <c r="A1878" s="20"/>
      <c r="B1878" s="21" t="s">
        <v>1116</v>
      </c>
      <c r="C1878" s="21" t="s">
        <v>1191</v>
      </c>
      <c r="D1878" s="42" t="s">
        <v>1309</v>
      </c>
      <c r="E1878" s="43"/>
      <c r="F1878" s="43"/>
      <c r="G1878" s="43"/>
      <c r="H1878" s="22">
        <f>SUM(H1879:H1884)</f>
        <v>0</v>
      </c>
      <c r="I1878" s="22">
        <f>SUM(I1879:I1884)</f>
        <v>0</v>
      </c>
      <c r="J1878" s="22">
        <f>H1878+I1878</f>
        <v>0</v>
      </c>
      <c r="K1878" s="15"/>
      <c r="L1878" s="22">
        <f>SUM(L1879:L1884)</f>
        <v>0</v>
      </c>
      <c r="O1878" s="22">
        <f>IF(P1878="PR",J1878,SUM(N1879:N1884))</f>
        <v>0</v>
      </c>
      <c r="P1878" s="15" t="s">
        <v>1628</v>
      </c>
      <c r="Q1878" s="22">
        <f>IF(P1878="HS",H1878,0)</f>
        <v>0</v>
      </c>
      <c r="R1878" s="22">
        <f>IF(P1878="HS",I1878-O1878,0)</f>
        <v>0</v>
      </c>
      <c r="S1878" s="22">
        <f>IF(P1878="PS",H1878,0)</f>
        <v>0</v>
      </c>
      <c r="T1878" s="22">
        <f>IF(P1878="PS",I1878-O1878,0)</f>
        <v>0</v>
      </c>
      <c r="U1878" s="22">
        <f>IF(P1878="MP",H1878,0)</f>
        <v>0</v>
      </c>
      <c r="V1878" s="22">
        <f>IF(P1878="MP",I1878-O1878,0)</f>
        <v>0</v>
      </c>
      <c r="W1878" s="22">
        <f>IF(P1878="OM",H1878,0)</f>
        <v>0</v>
      </c>
      <c r="X1878" s="15" t="s">
        <v>1116</v>
      </c>
      <c r="AH1878" s="22">
        <f>SUM(Y1879:Y1884)</f>
        <v>0</v>
      </c>
      <c r="AI1878" s="22">
        <f>SUM(Z1879:Z1884)</f>
        <v>0</v>
      </c>
      <c r="AJ1878" s="22">
        <f>SUM(AA1879:AA1884)</f>
        <v>0</v>
      </c>
    </row>
    <row r="1879" spans="1:42" x14ac:dyDescent="0.2">
      <c r="A1879" s="23" t="s">
        <v>946</v>
      </c>
      <c r="B1879" s="23" t="s">
        <v>1116</v>
      </c>
      <c r="C1879" s="23" t="s">
        <v>1192</v>
      </c>
      <c r="D1879" s="23" t="s">
        <v>1310</v>
      </c>
      <c r="E1879" s="23" t="s">
        <v>1602</v>
      </c>
      <c r="F1879" s="24">
        <v>1.72</v>
      </c>
      <c r="G1879" s="24">
        <v>0</v>
      </c>
      <c r="H1879" s="24">
        <f t="shared" ref="H1879:H1884" si="456">ROUND(F1879*AD1879,2)</f>
        <v>0</v>
      </c>
      <c r="I1879" s="24">
        <f t="shared" ref="I1879:I1884" si="457">J1879-H1879</f>
        <v>0</v>
      </c>
      <c r="J1879" s="24">
        <f t="shared" ref="J1879:J1884" si="458">ROUND(F1879*G1879,2)</f>
        <v>0</v>
      </c>
      <c r="K1879" s="24">
        <v>0</v>
      </c>
      <c r="L1879" s="24">
        <f t="shared" ref="L1879:L1884" si="459">F1879*K1879</f>
        <v>0</v>
      </c>
      <c r="M1879" s="25" t="s">
        <v>10</v>
      </c>
      <c r="N1879" s="24">
        <f t="shared" ref="N1879:N1884" si="460">IF(M1879="5",I1879,0)</f>
        <v>0</v>
      </c>
      <c r="Y1879" s="24">
        <f t="shared" ref="Y1879:Y1884" si="461">IF(AC1879=0,J1879,0)</f>
        <v>0</v>
      </c>
      <c r="Z1879" s="24">
        <f t="shared" ref="Z1879:Z1884" si="462">IF(AC1879=15,J1879,0)</f>
        <v>0</v>
      </c>
      <c r="AA1879" s="24">
        <f t="shared" ref="AA1879:AA1884" si="463">IF(AC1879=21,J1879,0)</f>
        <v>0</v>
      </c>
      <c r="AC1879" s="26">
        <v>21</v>
      </c>
      <c r="AD1879" s="26">
        <f t="shared" ref="AD1879:AD1884" si="464">G1879*0</f>
        <v>0</v>
      </c>
      <c r="AE1879" s="26">
        <f t="shared" ref="AE1879:AE1884" si="465">G1879*(1-0)</f>
        <v>0</v>
      </c>
      <c r="AL1879" s="26">
        <f t="shared" ref="AL1879:AL1884" si="466">F1879*AD1879</f>
        <v>0</v>
      </c>
      <c r="AM1879" s="26">
        <f t="shared" ref="AM1879:AM1884" si="467">F1879*AE1879</f>
        <v>0</v>
      </c>
      <c r="AN1879" s="27" t="s">
        <v>1652</v>
      </c>
      <c r="AO1879" s="27" t="s">
        <v>1659</v>
      </c>
      <c r="AP1879" s="15" t="s">
        <v>1672</v>
      </c>
    </row>
    <row r="1880" spans="1:42" x14ac:dyDescent="0.2">
      <c r="A1880" s="23" t="s">
        <v>947</v>
      </c>
      <c r="B1880" s="23" t="s">
        <v>1116</v>
      </c>
      <c r="C1880" s="23" t="s">
        <v>1193</v>
      </c>
      <c r="D1880" s="23" t="s">
        <v>1311</v>
      </c>
      <c r="E1880" s="23" t="s">
        <v>1602</v>
      </c>
      <c r="F1880" s="24">
        <v>1.72</v>
      </c>
      <c r="G1880" s="24">
        <v>0</v>
      </c>
      <c r="H1880" s="24">
        <f t="shared" si="456"/>
        <v>0</v>
      </c>
      <c r="I1880" s="24">
        <f t="shared" si="457"/>
        <v>0</v>
      </c>
      <c r="J1880" s="24">
        <f t="shared" si="458"/>
        <v>0</v>
      </c>
      <c r="K1880" s="24">
        <v>0</v>
      </c>
      <c r="L1880" s="24">
        <f t="shared" si="459"/>
        <v>0</v>
      </c>
      <c r="M1880" s="25" t="s">
        <v>10</v>
      </c>
      <c r="N1880" s="24">
        <f t="shared" si="460"/>
        <v>0</v>
      </c>
      <c r="Y1880" s="24">
        <f t="shared" si="461"/>
        <v>0</v>
      </c>
      <c r="Z1880" s="24">
        <f t="shared" si="462"/>
        <v>0</v>
      </c>
      <c r="AA1880" s="24">
        <f t="shared" si="463"/>
        <v>0</v>
      </c>
      <c r="AC1880" s="26">
        <v>21</v>
      </c>
      <c r="AD1880" s="26">
        <f t="shared" si="464"/>
        <v>0</v>
      </c>
      <c r="AE1880" s="26">
        <f t="shared" si="465"/>
        <v>0</v>
      </c>
      <c r="AL1880" s="26">
        <f t="shared" si="466"/>
        <v>0</v>
      </c>
      <c r="AM1880" s="26">
        <f t="shared" si="467"/>
        <v>0</v>
      </c>
      <c r="AN1880" s="27" t="s">
        <v>1652</v>
      </c>
      <c r="AO1880" s="27" t="s">
        <v>1659</v>
      </c>
      <c r="AP1880" s="15" t="s">
        <v>1672</v>
      </c>
    </row>
    <row r="1881" spans="1:42" x14ac:dyDescent="0.2">
      <c r="A1881" s="23" t="s">
        <v>948</v>
      </c>
      <c r="B1881" s="23" t="s">
        <v>1116</v>
      </c>
      <c r="C1881" s="23" t="s">
        <v>1194</v>
      </c>
      <c r="D1881" s="23" t="s">
        <v>1312</v>
      </c>
      <c r="E1881" s="23" t="s">
        <v>1602</v>
      </c>
      <c r="F1881" s="24">
        <v>1.72</v>
      </c>
      <c r="G1881" s="24">
        <v>0</v>
      </c>
      <c r="H1881" s="24">
        <f t="shared" si="456"/>
        <v>0</v>
      </c>
      <c r="I1881" s="24">
        <f t="shared" si="457"/>
        <v>0</v>
      </c>
      <c r="J1881" s="24">
        <f t="shared" si="458"/>
        <v>0</v>
      </c>
      <c r="K1881" s="24">
        <v>0</v>
      </c>
      <c r="L1881" s="24">
        <f t="shared" si="459"/>
        <v>0</v>
      </c>
      <c r="M1881" s="25" t="s">
        <v>10</v>
      </c>
      <c r="N1881" s="24">
        <f t="shared" si="460"/>
        <v>0</v>
      </c>
      <c r="Y1881" s="24">
        <f t="shared" si="461"/>
        <v>0</v>
      </c>
      <c r="Z1881" s="24">
        <f t="shared" si="462"/>
        <v>0</v>
      </c>
      <c r="AA1881" s="24">
        <f t="shared" si="463"/>
        <v>0</v>
      </c>
      <c r="AC1881" s="26">
        <v>21</v>
      </c>
      <c r="AD1881" s="26">
        <f t="shared" si="464"/>
        <v>0</v>
      </c>
      <c r="AE1881" s="26">
        <f t="shared" si="465"/>
        <v>0</v>
      </c>
      <c r="AL1881" s="26">
        <f t="shared" si="466"/>
        <v>0</v>
      </c>
      <c r="AM1881" s="26">
        <f t="shared" si="467"/>
        <v>0</v>
      </c>
      <c r="AN1881" s="27" t="s">
        <v>1652</v>
      </c>
      <c r="AO1881" s="27" t="s">
        <v>1659</v>
      </c>
      <c r="AP1881" s="15" t="s">
        <v>1672</v>
      </c>
    </row>
    <row r="1882" spans="1:42" x14ac:dyDescent="0.2">
      <c r="A1882" s="23" t="s">
        <v>949</v>
      </c>
      <c r="B1882" s="23" t="s">
        <v>1116</v>
      </c>
      <c r="C1882" s="23" t="s">
        <v>1195</v>
      </c>
      <c r="D1882" s="23" t="s">
        <v>1313</v>
      </c>
      <c r="E1882" s="23" t="s">
        <v>1602</v>
      </c>
      <c r="F1882" s="24">
        <v>1.72</v>
      </c>
      <c r="G1882" s="24">
        <v>0</v>
      </c>
      <c r="H1882" s="24">
        <f t="shared" si="456"/>
        <v>0</v>
      </c>
      <c r="I1882" s="24">
        <f t="shared" si="457"/>
        <v>0</v>
      </c>
      <c r="J1882" s="24">
        <f t="shared" si="458"/>
        <v>0</v>
      </c>
      <c r="K1882" s="24">
        <v>0</v>
      </c>
      <c r="L1882" s="24">
        <f t="shared" si="459"/>
        <v>0</v>
      </c>
      <c r="M1882" s="25" t="s">
        <v>10</v>
      </c>
      <c r="N1882" s="24">
        <f t="shared" si="460"/>
        <v>0</v>
      </c>
      <c r="Y1882" s="24">
        <f t="shared" si="461"/>
        <v>0</v>
      </c>
      <c r="Z1882" s="24">
        <f t="shared" si="462"/>
        <v>0</v>
      </c>
      <c r="AA1882" s="24">
        <f t="shared" si="463"/>
        <v>0</v>
      </c>
      <c r="AC1882" s="26">
        <v>21</v>
      </c>
      <c r="AD1882" s="26">
        <f t="shared" si="464"/>
        <v>0</v>
      </c>
      <c r="AE1882" s="26">
        <f t="shared" si="465"/>
        <v>0</v>
      </c>
      <c r="AL1882" s="26">
        <f t="shared" si="466"/>
        <v>0</v>
      </c>
      <c r="AM1882" s="26">
        <f t="shared" si="467"/>
        <v>0</v>
      </c>
      <c r="AN1882" s="27" t="s">
        <v>1652</v>
      </c>
      <c r="AO1882" s="27" t="s">
        <v>1659</v>
      </c>
      <c r="AP1882" s="15" t="s">
        <v>1672</v>
      </c>
    </row>
    <row r="1883" spans="1:42" x14ac:dyDescent="0.2">
      <c r="A1883" s="23" t="s">
        <v>950</v>
      </c>
      <c r="B1883" s="23" t="s">
        <v>1116</v>
      </c>
      <c r="C1883" s="23" t="s">
        <v>1196</v>
      </c>
      <c r="D1883" s="23" t="s">
        <v>1314</v>
      </c>
      <c r="E1883" s="23" t="s">
        <v>1602</v>
      </c>
      <c r="F1883" s="24">
        <v>1.72</v>
      </c>
      <c r="G1883" s="24">
        <v>0</v>
      </c>
      <c r="H1883" s="24">
        <f t="shared" si="456"/>
        <v>0</v>
      </c>
      <c r="I1883" s="24">
        <f t="shared" si="457"/>
        <v>0</v>
      </c>
      <c r="J1883" s="24">
        <f t="shared" si="458"/>
        <v>0</v>
      </c>
      <c r="K1883" s="24">
        <v>0</v>
      </c>
      <c r="L1883" s="24">
        <f t="shared" si="459"/>
        <v>0</v>
      </c>
      <c r="M1883" s="25" t="s">
        <v>10</v>
      </c>
      <c r="N1883" s="24">
        <f t="shared" si="460"/>
        <v>0</v>
      </c>
      <c r="Y1883" s="24">
        <f t="shared" si="461"/>
        <v>0</v>
      </c>
      <c r="Z1883" s="24">
        <f t="shared" si="462"/>
        <v>0</v>
      </c>
      <c r="AA1883" s="24">
        <f t="shared" si="463"/>
        <v>0</v>
      </c>
      <c r="AC1883" s="26">
        <v>21</v>
      </c>
      <c r="AD1883" s="26">
        <f t="shared" si="464"/>
        <v>0</v>
      </c>
      <c r="AE1883" s="26">
        <f t="shared" si="465"/>
        <v>0</v>
      </c>
      <c r="AL1883" s="26">
        <f t="shared" si="466"/>
        <v>0</v>
      </c>
      <c r="AM1883" s="26">
        <f t="shared" si="467"/>
        <v>0</v>
      </c>
      <c r="AN1883" s="27" t="s">
        <v>1652</v>
      </c>
      <c r="AO1883" s="27" t="s">
        <v>1659</v>
      </c>
      <c r="AP1883" s="15" t="s">
        <v>1672</v>
      </c>
    </row>
    <row r="1884" spans="1:42" x14ac:dyDescent="0.2">
      <c r="A1884" s="23" t="s">
        <v>951</v>
      </c>
      <c r="B1884" s="23" t="s">
        <v>1116</v>
      </c>
      <c r="C1884" s="23" t="s">
        <v>1197</v>
      </c>
      <c r="D1884" s="23" t="s">
        <v>1315</v>
      </c>
      <c r="E1884" s="23" t="s">
        <v>1602</v>
      </c>
      <c r="F1884" s="24">
        <v>1.72</v>
      </c>
      <c r="G1884" s="24">
        <v>0</v>
      </c>
      <c r="H1884" s="24">
        <f t="shared" si="456"/>
        <v>0</v>
      </c>
      <c r="I1884" s="24">
        <f t="shared" si="457"/>
        <v>0</v>
      </c>
      <c r="J1884" s="24">
        <f t="shared" si="458"/>
        <v>0</v>
      </c>
      <c r="K1884" s="24">
        <v>0</v>
      </c>
      <c r="L1884" s="24">
        <f t="shared" si="459"/>
        <v>0</v>
      </c>
      <c r="M1884" s="25" t="s">
        <v>10</v>
      </c>
      <c r="N1884" s="24">
        <f t="shared" si="460"/>
        <v>0</v>
      </c>
      <c r="Y1884" s="24">
        <f t="shared" si="461"/>
        <v>0</v>
      </c>
      <c r="Z1884" s="24">
        <f t="shared" si="462"/>
        <v>0</v>
      </c>
      <c r="AA1884" s="24">
        <f t="shared" si="463"/>
        <v>0</v>
      </c>
      <c r="AC1884" s="26">
        <v>21</v>
      </c>
      <c r="AD1884" s="26">
        <f t="shared" si="464"/>
        <v>0</v>
      </c>
      <c r="AE1884" s="26">
        <f t="shared" si="465"/>
        <v>0</v>
      </c>
      <c r="AL1884" s="26">
        <f t="shared" si="466"/>
        <v>0</v>
      </c>
      <c r="AM1884" s="26">
        <f t="shared" si="467"/>
        <v>0</v>
      </c>
      <c r="AN1884" s="27" t="s">
        <v>1652</v>
      </c>
      <c r="AO1884" s="27" t="s">
        <v>1659</v>
      </c>
      <c r="AP1884" s="15" t="s">
        <v>1672</v>
      </c>
    </row>
    <row r="1885" spans="1:42" x14ac:dyDescent="0.2">
      <c r="A1885" s="20"/>
      <c r="B1885" s="21" t="s">
        <v>1117</v>
      </c>
      <c r="C1885" s="21"/>
      <c r="D1885" s="42" t="s">
        <v>1585</v>
      </c>
      <c r="E1885" s="43"/>
      <c r="F1885" s="43"/>
      <c r="G1885" s="43"/>
      <c r="H1885" s="22">
        <f>H1886+H1891+H1894+H1897+H1908+H1921+H1924+H1957+H1967+H1991+H1996+H2007+H2015+H2023+H2026+H2028</f>
        <v>0</v>
      </c>
      <c r="I1885" s="22">
        <f>I1886+I1891+I1894+I1897+I1908+I1921+I1924+I1957+I1967+I1991+I1996+I2007+I2015+I2023+I2026+I2028</f>
        <v>0</v>
      </c>
      <c r="J1885" s="22">
        <f>H1885+I1885</f>
        <v>0</v>
      </c>
      <c r="K1885" s="15"/>
      <c r="L1885" s="22">
        <f>L1886+L1891+L1894+L1897+L1908+L1921+L1924+L1957+L1967+L1991+L1996+L2007+L2015+L2023+L2026+L2028</f>
        <v>3.3981808000000004</v>
      </c>
    </row>
    <row r="1886" spans="1:42" x14ac:dyDescent="0.2">
      <c r="A1886" s="20"/>
      <c r="B1886" s="21" t="s">
        <v>1117</v>
      </c>
      <c r="C1886" s="21" t="s">
        <v>37</v>
      </c>
      <c r="D1886" s="42" t="s">
        <v>1214</v>
      </c>
      <c r="E1886" s="43"/>
      <c r="F1886" s="43"/>
      <c r="G1886" s="43"/>
      <c r="H1886" s="22">
        <f>SUM(H1887:H1890)</f>
        <v>0</v>
      </c>
      <c r="I1886" s="22">
        <f>SUM(I1887:I1890)</f>
        <v>0</v>
      </c>
      <c r="J1886" s="22">
        <f>H1886+I1886</f>
        <v>0</v>
      </c>
      <c r="K1886" s="15"/>
      <c r="L1886" s="22">
        <f>SUM(L1887:L1890)</f>
        <v>6.1462200000000002E-2</v>
      </c>
      <c r="O1886" s="22">
        <f>IF(P1886="PR",J1886,SUM(N1887:N1890))</f>
        <v>0</v>
      </c>
      <c r="P1886" s="15" t="s">
        <v>1626</v>
      </c>
      <c r="Q1886" s="22">
        <f>IF(P1886="HS",H1886,0)</f>
        <v>0</v>
      </c>
      <c r="R1886" s="22">
        <f>IF(P1886="HS",I1886-O1886,0)</f>
        <v>0</v>
      </c>
      <c r="S1886" s="22">
        <f>IF(P1886="PS",H1886,0)</f>
        <v>0</v>
      </c>
      <c r="T1886" s="22">
        <f>IF(P1886="PS",I1886-O1886,0)</f>
        <v>0</v>
      </c>
      <c r="U1886" s="22">
        <f>IF(P1886="MP",H1886,0)</f>
        <v>0</v>
      </c>
      <c r="V1886" s="22">
        <f>IF(P1886="MP",I1886-O1886,0)</f>
        <v>0</v>
      </c>
      <c r="W1886" s="22">
        <f>IF(P1886="OM",H1886,0)</f>
        <v>0</v>
      </c>
      <c r="X1886" s="15" t="s">
        <v>1117</v>
      </c>
      <c r="AH1886" s="22">
        <f>SUM(Y1887:Y1890)</f>
        <v>0</v>
      </c>
      <c r="AI1886" s="22">
        <f>SUM(Z1887:Z1890)</f>
        <v>0</v>
      </c>
      <c r="AJ1886" s="22">
        <f>SUM(AA1887:AA1890)</f>
        <v>0</v>
      </c>
    </row>
    <row r="1887" spans="1:42" x14ac:dyDescent="0.2">
      <c r="A1887" s="23" t="s">
        <v>952</v>
      </c>
      <c r="B1887" s="23" t="s">
        <v>1117</v>
      </c>
      <c r="C1887" s="23" t="s">
        <v>1120</v>
      </c>
      <c r="D1887" s="23" t="s">
        <v>1675</v>
      </c>
      <c r="E1887" s="23" t="s">
        <v>1599</v>
      </c>
      <c r="F1887" s="24">
        <v>0.02</v>
      </c>
      <c r="G1887" s="24">
        <v>0</v>
      </c>
      <c r="H1887" s="24">
        <f>ROUND(F1887*AD1887,2)</f>
        <v>0</v>
      </c>
      <c r="I1887" s="24">
        <f>J1887-H1887</f>
        <v>0</v>
      </c>
      <c r="J1887" s="24">
        <f>ROUND(F1887*G1887,2)</f>
        <v>0</v>
      </c>
      <c r="K1887" s="24">
        <v>2.53999</v>
      </c>
      <c r="L1887" s="24">
        <f>F1887*K1887</f>
        <v>5.0799799999999999E-2</v>
      </c>
      <c r="M1887" s="25" t="s">
        <v>7</v>
      </c>
      <c r="N1887" s="24">
        <f>IF(M1887="5",I1887,0)</f>
        <v>0</v>
      </c>
      <c r="Y1887" s="24">
        <f>IF(AC1887=0,J1887,0)</f>
        <v>0</v>
      </c>
      <c r="Z1887" s="24">
        <f>IF(AC1887=15,J1887,0)</f>
        <v>0</v>
      </c>
      <c r="AA1887" s="24">
        <f>IF(AC1887=21,J1887,0)</f>
        <v>0</v>
      </c>
      <c r="AC1887" s="26">
        <v>21</v>
      </c>
      <c r="AD1887" s="26">
        <f>G1887*0.813362397820164</f>
        <v>0</v>
      </c>
      <c r="AE1887" s="26">
        <f>G1887*(1-0.813362397820164)</f>
        <v>0</v>
      </c>
      <c r="AL1887" s="26">
        <f>F1887*AD1887</f>
        <v>0</v>
      </c>
      <c r="AM1887" s="26">
        <f>F1887*AE1887</f>
        <v>0</v>
      </c>
      <c r="AN1887" s="27" t="s">
        <v>1637</v>
      </c>
      <c r="AO1887" s="27" t="s">
        <v>1653</v>
      </c>
      <c r="AP1887" s="15" t="s">
        <v>1673</v>
      </c>
    </row>
    <row r="1888" spans="1:42" x14ac:dyDescent="0.2">
      <c r="D1888" s="28" t="s">
        <v>1215</v>
      </c>
      <c r="F1888" s="29">
        <v>0.02</v>
      </c>
    </row>
    <row r="1889" spans="1:42" x14ac:dyDescent="0.2">
      <c r="A1889" s="23" t="s">
        <v>953</v>
      </c>
      <c r="B1889" s="23" t="s">
        <v>1117</v>
      </c>
      <c r="C1889" s="23" t="s">
        <v>1121</v>
      </c>
      <c r="D1889" s="23" t="s">
        <v>1216</v>
      </c>
      <c r="E1889" s="23" t="s">
        <v>1600</v>
      </c>
      <c r="F1889" s="24">
        <v>0.28000000000000003</v>
      </c>
      <c r="G1889" s="24">
        <v>0</v>
      </c>
      <c r="H1889" s="24">
        <f>ROUND(F1889*AD1889,2)</f>
        <v>0</v>
      </c>
      <c r="I1889" s="24">
        <f>J1889-H1889</f>
        <v>0</v>
      </c>
      <c r="J1889" s="24">
        <f>ROUND(F1889*G1889,2)</f>
        <v>0</v>
      </c>
      <c r="K1889" s="24">
        <v>3.8080000000000003E-2</v>
      </c>
      <c r="L1889" s="24">
        <f>F1889*K1889</f>
        <v>1.0662400000000002E-2</v>
      </c>
      <c r="M1889" s="25" t="s">
        <v>7</v>
      </c>
      <c r="N1889" s="24">
        <f>IF(M1889="5",I1889,0)</f>
        <v>0</v>
      </c>
      <c r="Y1889" s="24">
        <f>IF(AC1889=0,J1889,0)</f>
        <v>0</v>
      </c>
      <c r="Z1889" s="24">
        <f>IF(AC1889=15,J1889,0)</f>
        <v>0</v>
      </c>
      <c r="AA1889" s="24">
        <f>IF(AC1889=21,J1889,0)</f>
        <v>0</v>
      </c>
      <c r="AC1889" s="26">
        <v>21</v>
      </c>
      <c r="AD1889" s="26">
        <f>G1889*0.555284552845528</f>
        <v>0</v>
      </c>
      <c r="AE1889" s="26">
        <f>G1889*(1-0.555284552845528)</f>
        <v>0</v>
      </c>
      <c r="AL1889" s="26">
        <f>F1889*AD1889</f>
        <v>0</v>
      </c>
      <c r="AM1889" s="26">
        <f>F1889*AE1889</f>
        <v>0</v>
      </c>
      <c r="AN1889" s="27" t="s">
        <v>1637</v>
      </c>
      <c r="AO1889" s="27" t="s">
        <v>1653</v>
      </c>
      <c r="AP1889" s="15" t="s">
        <v>1673</v>
      </c>
    </row>
    <row r="1890" spans="1:42" x14ac:dyDescent="0.2">
      <c r="D1890" s="28" t="s">
        <v>1217</v>
      </c>
      <c r="F1890" s="29">
        <v>0.28000000000000003</v>
      </c>
    </row>
    <row r="1891" spans="1:42" x14ac:dyDescent="0.2">
      <c r="A1891" s="20"/>
      <c r="B1891" s="21" t="s">
        <v>1117</v>
      </c>
      <c r="C1891" s="21" t="s">
        <v>38</v>
      </c>
      <c r="D1891" s="42" t="s">
        <v>1218</v>
      </c>
      <c r="E1891" s="43"/>
      <c r="F1891" s="43"/>
      <c r="G1891" s="43"/>
      <c r="H1891" s="22">
        <f>SUM(H1892:H1892)</f>
        <v>0</v>
      </c>
      <c r="I1891" s="22">
        <f>SUM(I1892:I1892)</f>
        <v>0</v>
      </c>
      <c r="J1891" s="22">
        <f>H1891+I1891</f>
        <v>0</v>
      </c>
      <c r="K1891" s="15"/>
      <c r="L1891" s="22">
        <f>SUM(L1892:L1892)</f>
        <v>0.12659999999999999</v>
      </c>
      <c r="O1891" s="22">
        <f>IF(P1891="PR",J1891,SUM(N1892:N1892))</f>
        <v>0</v>
      </c>
      <c r="P1891" s="15" t="s">
        <v>1626</v>
      </c>
      <c r="Q1891" s="22">
        <f>IF(P1891="HS",H1891,0)</f>
        <v>0</v>
      </c>
      <c r="R1891" s="22">
        <f>IF(P1891="HS",I1891-O1891,0)</f>
        <v>0</v>
      </c>
      <c r="S1891" s="22">
        <f>IF(P1891="PS",H1891,0)</f>
        <v>0</v>
      </c>
      <c r="T1891" s="22">
        <f>IF(P1891="PS",I1891-O1891,0)</f>
        <v>0</v>
      </c>
      <c r="U1891" s="22">
        <f>IF(P1891="MP",H1891,0)</f>
        <v>0</v>
      </c>
      <c r="V1891" s="22">
        <f>IF(P1891="MP",I1891-O1891,0)</f>
        <v>0</v>
      </c>
      <c r="W1891" s="22">
        <f>IF(P1891="OM",H1891,0)</f>
        <v>0</v>
      </c>
      <c r="X1891" s="15" t="s">
        <v>1117</v>
      </c>
      <c r="AH1891" s="22">
        <f>SUM(Y1892:Y1892)</f>
        <v>0</v>
      </c>
      <c r="AI1891" s="22">
        <f>SUM(Z1892:Z1892)</f>
        <v>0</v>
      </c>
      <c r="AJ1891" s="22">
        <f>SUM(AA1892:AA1892)</f>
        <v>0</v>
      </c>
    </row>
    <row r="1892" spans="1:42" x14ac:dyDescent="0.2">
      <c r="A1892" s="23" t="s">
        <v>954</v>
      </c>
      <c r="B1892" s="23" t="s">
        <v>1117</v>
      </c>
      <c r="C1892" s="23" t="s">
        <v>1122</v>
      </c>
      <c r="D1892" s="40" t="s">
        <v>1686</v>
      </c>
      <c r="E1892" s="23" t="s">
        <v>1600</v>
      </c>
      <c r="F1892" s="24">
        <v>1.2</v>
      </c>
      <c r="G1892" s="24">
        <v>0</v>
      </c>
      <c r="H1892" s="24">
        <f>ROUND(F1892*AD1892,2)</f>
        <v>0</v>
      </c>
      <c r="I1892" s="24">
        <f>J1892-H1892</f>
        <v>0</v>
      </c>
      <c r="J1892" s="24">
        <f>ROUND(F1892*G1892,2)</f>
        <v>0</v>
      </c>
      <c r="K1892" s="24">
        <v>0.1055</v>
      </c>
      <c r="L1892" s="24">
        <f>F1892*K1892</f>
        <v>0.12659999999999999</v>
      </c>
      <c r="M1892" s="25" t="s">
        <v>7</v>
      </c>
      <c r="N1892" s="24">
        <f>IF(M1892="5",I1892,0)</f>
        <v>0</v>
      </c>
      <c r="Y1892" s="24">
        <f>IF(AC1892=0,J1892,0)</f>
        <v>0</v>
      </c>
      <c r="Z1892" s="24">
        <f>IF(AC1892=15,J1892,0)</f>
        <v>0</v>
      </c>
      <c r="AA1892" s="24">
        <f>IF(AC1892=21,J1892,0)</f>
        <v>0</v>
      </c>
      <c r="AC1892" s="26">
        <v>21</v>
      </c>
      <c r="AD1892" s="26">
        <f>G1892*0.853314527503526</f>
        <v>0</v>
      </c>
      <c r="AE1892" s="26">
        <f>G1892*(1-0.853314527503526)</f>
        <v>0</v>
      </c>
      <c r="AL1892" s="26">
        <f>F1892*AD1892</f>
        <v>0</v>
      </c>
      <c r="AM1892" s="26">
        <f>F1892*AE1892</f>
        <v>0</v>
      </c>
      <c r="AN1892" s="27" t="s">
        <v>1638</v>
      </c>
      <c r="AO1892" s="27" t="s">
        <v>1653</v>
      </c>
      <c r="AP1892" s="15" t="s">
        <v>1673</v>
      </c>
    </row>
    <row r="1893" spans="1:42" x14ac:dyDescent="0.2">
      <c r="D1893" s="28" t="s">
        <v>1219</v>
      </c>
      <c r="F1893" s="29">
        <v>1.2</v>
      </c>
    </row>
    <row r="1894" spans="1:42" x14ac:dyDescent="0.2">
      <c r="A1894" s="20"/>
      <c r="B1894" s="21" t="s">
        <v>1117</v>
      </c>
      <c r="C1894" s="21" t="s">
        <v>41</v>
      </c>
      <c r="D1894" s="42" t="s">
        <v>1220</v>
      </c>
      <c r="E1894" s="43"/>
      <c r="F1894" s="43"/>
      <c r="G1894" s="43"/>
      <c r="H1894" s="22">
        <f>SUM(H1895:H1895)</f>
        <v>0</v>
      </c>
      <c r="I1894" s="22">
        <f>SUM(I1895:I1895)</f>
        <v>0</v>
      </c>
      <c r="J1894" s="22">
        <f>H1894+I1894</f>
        <v>0</v>
      </c>
      <c r="K1894" s="15"/>
      <c r="L1894" s="22">
        <f>SUM(L1895:L1895)</f>
        <v>0.10285799999999999</v>
      </c>
      <c r="O1894" s="22">
        <f>IF(P1894="PR",J1894,SUM(N1895:N1895))</f>
        <v>0</v>
      </c>
      <c r="P1894" s="15" t="s">
        <v>1626</v>
      </c>
      <c r="Q1894" s="22">
        <f>IF(P1894="HS",H1894,0)</f>
        <v>0</v>
      </c>
      <c r="R1894" s="22">
        <f>IF(P1894="HS",I1894-O1894,0)</f>
        <v>0</v>
      </c>
      <c r="S1894" s="22">
        <f>IF(P1894="PS",H1894,0)</f>
        <v>0</v>
      </c>
      <c r="T1894" s="22">
        <f>IF(P1894="PS",I1894-O1894,0)</f>
        <v>0</v>
      </c>
      <c r="U1894" s="22">
        <f>IF(P1894="MP",H1894,0)</f>
        <v>0</v>
      </c>
      <c r="V1894" s="22">
        <f>IF(P1894="MP",I1894-O1894,0)</f>
        <v>0</v>
      </c>
      <c r="W1894" s="22">
        <f>IF(P1894="OM",H1894,0)</f>
        <v>0</v>
      </c>
      <c r="X1894" s="15" t="s">
        <v>1117</v>
      </c>
      <c r="AH1894" s="22">
        <f>SUM(Y1895:Y1895)</f>
        <v>0</v>
      </c>
      <c r="AI1894" s="22">
        <f>SUM(Z1895:Z1895)</f>
        <v>0</v>
      </c>
      <c r="AJ1894" s="22">
        <f>SUM(AA1895:AA1895)</f>
        <v>0</v>
      </c>
    </row>
    <row r="1895" spans="1:42" x14ac:dyDescent="0.2">
      <c r="A1895" s="23" t="s">
        <v>955</v>
      </c>
      <c r="B1895" s="23" t="s">
        <v>1117</v>
      </c>
      <c r="C1895" s="23" t="s">
        <v>1123</v>
      </c>
      <c r="D1895" s="23" t="s">
        <v>1221</v>
      </c>
      <c r="E1895" s="23" t="s">
        <v>1600</v>
      </c>
      <c r="F1895" s="24">
        <v>5.53</v>
      </c>
      <c r="G1895" s="24">
        <v>0</v>
      </c>
      <c r="H1895" s="24">
        <f>ROUND(F1895*AD1895,2)</f>
        <v>0</v>
      </c>
      <c r="I1895" s="24">
        <f>J1895-H1895</f>
        <v>0</v>
      </c>
      <c r="J1895" s="24">
        <f>ROUND(F1895*G1895,2)</f>
        <v>0</v>
      </c>
      <c r="K1895" s="24">
        <v>1.8599999999999998E-2</v>
      </c>
      <c r="L1895" s="24">
        <f>F1895*K1895</f>
        <v>0.10285799999999999</v>
      </c>
      <c r="M1895" s="25" t="s">
        <v>7</v>
      </c>
      <c r="N1895" s="24">
        <f>IF(M1895="5",I1895,0)</f>
        <v>0</v>
      </c>
      <c r="Y1895" s="24">
        <f>IF(AC1895=0,J1895,0)</f>
        <v>0</v>
      </c>
      <c r="Z1895" s="24">
        <f>IF(AC1895=15,J1895,0)</f>
        <v>0</v>
      </c>
      <c r="AA1895" s="24">
        <f>IF(AC1895=21,J1895,0)</f>
        <v>0</v>
      </c>
      <c r="AC1895" s="26">
        <v>21</v>
      </c>
      <c r="AD1895" s="26">
        <f>G1895*0.563277249451353</f>
        <v>0</v>
      </c>
      <c r="AE1895" s="26">
        <f>G1895*(1-0.563277249451353)</f>
        <v>0</v>
      </c>
      <c r="AL1895" s="26">
        <f>F1895*AD1895</f>
        <v>0</v>
      </c>
      <c r="AM1895" s="26">
        <f>F1895*AE1895</f>
        <v>0</v>
      </c>
      <c r="AN1895" s="27" t="s">
        <v>1639</v>
      </c>
      <c r="AO1895" s="27" t="s">
        <v>1653</v>
      </c>
      <c r="AP1895" s="15" t="s">
        <v>1673</v>
      </c>
    </row>
    <row r="1896" spans="1:42" x14ac:dyDescent="0.2">
      <c r="D1896" s="28" t="s">
        <v>1222</v>
      </c>
      <c r="F1896" s="29">
        <v>5.53</v>
      </c>
    </row>
    <row r="1897" spans="1:42" x14ac:dyDescent="0.2">
      <c r="A1897" s="20"/>
      <c r="B1897" s="21" t="s">
        <v>1117</v>
      </c>
      <c r="C1897" s="21" t="s">
        <v>66</v>
      </c>
      <c r="D1897" s="42" t="s">
        <v>1223</v>
      </c>
      <c r="E1897" s="43"/>
      <c r="F1897" s="43"/>
      <c r="G1897" s="43"/>
      <c r="H1897" s="22">
        <f>SUM(H1898:H1906)</f>
        <v>0</v>
      </c>
      <c r="I1897" s="22">
        <f>SUM(I1898:I1906)</f>
        <v>0</v>
      </c>
      <c r="J1897" s="22">
        <f>H1897+I1897</f>
        <v>0</v>
      </c>
      <c r="K1897" s="15"/>
      <c r="L1897" s="22">
        <f>SUM(L1898:L1906)</f>
        <v>0.48210060000000005</v>
      </c>
      <c r="O1897" s="22">
        <f>IF(P1897="PR",J1897,SUM(N1898:N1906))</f>
        <v>0</v>
      </c>
      <c r="P1897" s="15" t="s">
        <v>1626</v>
      </c>
      <c r="Q1897" s="22">
        <f>IF(P1897="HS",H1897,0)</f>
        <v>0</v>
      </c>
      <c r="R1897" s="22">
        <f>IF(P1897="HS",I1897-O1897,0)</f>
        <v>0</v>
      </c>
      <c r="S1897" s="22">
        <f>IF(P1897="PS",H1897,0)</f>
        <v>0</v>
      </c>
      <c r="T1897" s="22">
        <f>IF(P1897="PS",I1897-O1897,0)</f>
        <v>0</v>
      </c>
      <c r="U1897" s="22">
        <f>IF(P1897="MP",H1897,0)</f>
        <v>0</v>
      </c>
      <c r="V1897" s="22">
        <f>IF(P1897="MP",I1897-O1897,0)</f>
        <v>0</v>
      </c>
      <c r="W1897" s="22">
        <f>IF(P1897="OM",H1897,0)</f>
        <v>0</v>
      </c>
      <c r="X1897" s="15" t="s">
        <v>1117</v>
      </c>
      <c r="AH1897" s="22">
        <f>SUM(Y1898:Y1906)</f>
        <v>0</v>
      </c>
      <c r="AI1897" s="22">
        <f>SUM(Z1898:Z1906)</f>
        <v>0</v>
      </c>
      <c r="AJ1897" s="22">
        <f>SUM(AA1898:AA1906)</f>
        <v>0</v>
      </c>
    </row>
    <row r="1898" spans="1:42" x14ac:dyDescent="0.2">
      <c r="A1898" s="23" t="s">
        <v>956</v>
      </c>
      <c r="B1898" s="23" t="s">
        <v>1117</v>
      </c>
      <c r="C1898" s="23" t="s">
        <v>1124</v>
      </c>
      <c r="D1898" s="23" t="s">
        <v>1676</v>
      </c>
      <c r="E1898" s="23" t="s">
        <v>1599</v>
      </c>
      <c r="F1898" s="24">
        <v>0.11</v>
      </c>
      <c r="G1898" s="24">
        <v>0</v>
      </c>
      <c r="H1898" s="24">
        <f>ROUND(F1898*AD1898,2)</f>
        <v>0</v>
      </c>
      <c r="I1898" s="24">
        <f>J1898-H1898</f>
        <v>0</v>
      </c>
      <c r="J1898" s="24">
        <f>ROUND(F1898*G1898,2)</f>
        <v>0</v>
      </c>
      <c r="K1898" s="24">
        <v>2.5249999999999999</v>
      </c>
      <c r="L1898" s="24">
        <f>F1898*K1898</f>
        <v>0.27775</v>
      </c>
      <c r="M1898" s="25" t="s">
        <v>7</v>
      </c>
      <c r="N1898" s="24">
        <f>IF(M1898="5",I1898,0)</f>
        <v>0</v>
      </c>
      <c r="Y1898" s="24">
        <f>IF(AC1898=0,J1898,0)</f>
        <v>0</v>
      </c>
      <c r="Z1898" s="24">
        <f>IF(AC1898=15,J1898,0)</f>
        <v>0</v>
      </c>
      <c r="AA1898" s="24">
        <f>IF(AC1898=21,J1898,0)</f>
        <v>0</v>
      </c>
      <c r="AC1898" s="26">
        <v>21</v>
      </c>
      <c r="AD1898" s="26">
        <f>G1898*0.859082802547771</f>
        <v>0</v>
      </c>
      <c r="AE1898" s="26">
        <f>G1898*(1-0.859082802547771)</f>
        <v>0</v>
      </c>
      <c r="AL1898" s="26">
        <f>F1898*AD1898</f>
        <v>0</v>
      </c>
      <c r="AM1898" s="26">
        <f>F1898*AE1898</f>
        <v>0</v>
      </c>
      <c r="AN1898" s="27" t="s">
        <v>1640</v>
      </c>
      <c r="AO1898" s="27" t="s">
        <v>1654</v>
      </c>
      <c r="AP1898" s="15" t="s">
        <v>1673</v>
      </c>
    </row>
    <row r="1899" spans="1:42" x14ac:dyDescent="0.2">
      <c r="D1899" s="28" t="s">
        <v>1224</v>
      </c>
      <c r="F1899" s="29">
        <v>0.11</v>
      </c>
    </row>
    <row r="1900" spans="1:42" x14ac:dyDescent="0.2">
      <c r="A1900" s="23" t="s">
        <v>957</v>
      </c>
      <c r="B1900" s="23" t="s">
        <v>1117</v>
      </c>
      <c r="C1900" s="23" t="s">
        <v>1125</v>
      </c>
      <c r="D1900" s="23" t="s">
        <v>1225</v>
      </c>
      <c r="E1900" s="23" t="s">
        <v>1600</v>
      </c>
      <c r="F1900" s="24">
        <v>0.12</v>
      </c>
      <c r="G1900" s="24">
        <v>0</v>
      </c>
      <c r="H1900" s="24">
        <f>ROUND(F1900*AD1900,2)</f>
        <v>0</v>
      </c>
      <c r="I1900" s="24">
        <f>J1900-H1900</f>
        <v>0</v>
      </c>
      <c r="J1900" s="24">
        <f>ROUND(F1900*G1900,2)</f>
        <v>0</v>
      </c>
      <c r="K1900" s="24">
        <v>1.41E-2</v>
      </c>
      <c r="L1900" s="24">
        <f>F1900*K1900</f>
        <v>1.6919999999999999E-3</v>
      </c>
      <c r="M1900" s="25" t="s">
        <v>7</v>
      </c>
      <c r="N1900" s="24">
        <f>IF(M1900="5",I1900,0)</f>
        <v>0</v>
      </c>
      <c r="Y1900" s="24">
        <f>IF(AC1900=0,J1900,0)</f>
        <v>0</v>
      </c>
      <c r="Z1900" s="24">
        <f>IF(AC1900=15,J1900,0)</f>
        <v>0</v>
      </c>
      <c r="AA1900" s="24">
        <f>IF(AC1900=21,J1900,0)</f>
        <v>0</v>
      </c>
      <c r="AC1900" s="26">
        <v>21</v>
      </c>
      <c r="AD1900" s="26">
        <f>G1900*0.637948717948718</f>
        <v>0</v>
      </c>
      <c r="AE1900" s="26">
        <f>G1900*(1-0.637948717948718)</f>
        <v>0</v>
      </c>
      <c r="AL1900" s="26">
        <f>F1900*AD1900</f>
        <v>0</v>
      </c>
      <c r="AM1900" s="26">
        <f>F1900*AE1900</f>
        <v>0</v>
      </c>
      <c r="AN1900" s="27" t="s">
        <v>1640</v>
      </c>
      <c r="AO1900" s="27" t="s">
        <v>1654</v>
      </c>
      <c r="AP1900" s="15" t="s">
        <v>1673</v>
      </c>
    </row>
    <row r="1901" spans="1:42" x14ac:dyDescent="0.2">
      <c r="D1901" s="28" t="s">
        <v>1226</v>
      </c>
      <c r="F1901" s="29">
        <v>0.12</v>
      </c>
    </row>
    <row r="1902" spans="1:42" x14ac:dyDescent="0.2">
      <c r="A1902" s="23" t="s">
        <v>958</v>
      </c>
      <c r="B1902" s="23" t="s">
        <v>1117</v>
      </c>
      <c r="C1902" s="23" t="s">
        <v>1126</v>
      </c>
      <c r="D1902" s="23" t="s">
        <v>1227</v>
      </c>
      <c r="E1902" s="23" t="s">
        <v>1600</v>
      </c>
      <c r="F1902" s="24">
        <v>0.12</v>
      </c>
      <c r="G1902" s="24">
        <v>0</v>
      </c>
      <c r="H1902" s="24">
        <f>ROUND(F1902*AD1902,2)</f>
        <v>0</v>
      </c>
      <c r="I1902" s="24">
        <f>J1902-H1902</f>
        <v>0</v>
      </c>
      <c r="J1902" s="24">
        <f>ROUND(F1902*G1902,2)</f>
        <v>0</v>
      </c>
      <c r="K1902" s="24">
        <v>0</v>
      </c>
      <c r="L1902" s="24">
        <f>F1902*K1902</f>
        <v>0</v>
      </c>
      <c r="M1902" s="25" t="s">
        <v>7</v>
      </c>
      <c r="N1902" s="24">
        <f>IF(M1902="5",I1902,0)</f>
        <v>0</v>
      </c>
      <c r="Y1902" s="24">
        <f>IF(AC1902=0,J1902,0)</f>
        <v>0</v>
      </c>
      <c r="Z1902" s="24">
        <f>IF(AC1902=15,J1902,0)</f>
        <v>0</v>
      </c>
      <c r="AA1902" s="24">
        <f>IF(AC1902=21,J1902,0)</f>
        <v>0</v>
      </c>
      <c r="AC1902" s="26">
        <v>21</v>
      </c>
      <c r="AD1902" s="26">
        <f>G1902*0</f>
        <v>0</v>
      </c>
      <c r="AE1902" s="26">
        <f>G1902*(1-0)</f>
        <v>0</v>
      </c>
      <c r="AL1902" s="26">
        <f>F1902*AD1902</f>
        <v>0</v>
      </c>
      <c r="AM1902" s="26">
        <f>F1902*AE1902</f>
        <v>0</v>
      </c>
      <c r="AN1902" s="27" t="s">
        <v>1640</v>
      </c>
      <c r="AO1902" s="27" t="s">
        <v>1654</v>
      </c>
      <c r="AP1902" s="15" t="s">
        <v>1673</v>
      </c>
    </row>
    <row r="1903" spans="1:42" x14ac:dyDescent="0.2">
      <c r="D1903" s="28" t="s">
        <v>1228</v>
      </c>
      <c r="F1903" s="29">
        <v>0.12</v>
      </c>
    </row>
    <row r="1904" spans="1:42" x14ac:dyDescent="0.2">
      <c r="A1904" s="23" t="s">
        <v>959</v>
      </c>
      <c r="B1904" s="23" t="s">
        <v>1117</v>
      </c>
      <c r="C1904" s="23" t="s">
        <v>1127</v>
      </c>
      <c r="D1904" s="23" t="s">
        <v>1229</v>
      </c>
      <c r="E1904" s="23" t="s">
        <v>1600</v>
      </c>
      <c r="F1904" s="24">
        <v>5.41</v>
      </c>
      <c r="G1904" s="24">
        <v>0</v>
      </c>
      <c r="H1904" s="24">
        <f>ROUND(F1904*AD1904,2)</f>
        <v>0</v>
      </c>
      <c r="I1904" s="24">
        <f>J1904-H1904</f>
        <v>0</v>
      </c>
      <c r="J1904" s="24">
        <f>ROUND(F1904*G1904,2)</f>
        <v>0</v>
      </c>
      <c r="K1904" s="24">
        <v>3.415E-2</v>
      </c>
      <c r="L1904" s="24">
        <f>F1904*K1904</f>
        <v>0.18475150000000001</v>
      </c>
      <c r="M1904" s="25" t="s">
        <v>7</v>
      </c>
      <c r="N1904" s="24">
        <f>IF(M1904="5",I1904,0)</f>
        <v>0</v>
      </c>
      <c r="Y1904" s="24">
        <f>IF(AC1904=0,J1904,0)</f>
        <v>0</v>
      </c>
      <c r="Z1904" s="24">
        <f>IF(AC1904=15,J1904,0)</f>
        <v>0</v>
      </c>
      <c r="AA1904" s="24">
        <f>IF(AC1904=21,J1904,0)</f>
        <v>0</v>
      </c>
      <c r="AC1904" s="26">
        <v>21</v>
      </c>
      <c r="AD1904" s="26">
        <f>G1904*0.841828478964401</f>
        <v>0</v>
      </c>
      <c r="AE1904" s="26">
        <f>G1904*(1-0.841828478964401)</f>
        <v>0</v>
      </c>
      <c r="AL1904" s="26">
        <f>F1904*AD1904</f>
        <v>0</v>
      </c>
      <c r="AM1904" s="26">
        <f>F1904*AE1904</f>
        <v>0</v>
      </c>
      <c r="AN1904" s="27" t="s">
        <v>1640</v>
      </c>
      <c r="AO1904" s="27" t="s">
        <v>1654</v>
      </c>
      <c r="AP1904" s="15" t="s">
        <v>1673</v>
      </c>
    </row>
    <row r="1905" spans="1:42" x14ac:dyDescent="0.2">
      <c r="D1905" s="28" t="s">
        <v>1230</v>
      </c>
      <c r="F1905" s="29">
        <v>5.41</v>
      </c>
    </row>
    <row r="1906" spans="1:42" x14ac:dyDescent="0.2">
      <c r="A1906" s="23" t="s">
        <v>960</v>
      </c>
      <c r="B1906" s="23" t="s">
        <v>1117</v>
      </c>
      <c r="C1906" s="23" t="s">
        <v>1128</v>
      </c>
      <c r="D1906" s="40" t="s">
        <v>1687</v>
      </c>
      <c r="E1906" s="23" t="s">
        <v>1600</v>
      </c>
      <c r="F1906" s="24">
        <v>5.41</v>
      </c>
      <c r="G1906" s="24">
        <v>0</v>
      </c>
      <c r="H1906" s="24">
        <f>ROUND(F1906*AD1906,2)</f>
        <v>0</v>
      </c>
      <c r="I1906" s="24">
        <f>J1906-H1906</f>
        <v>0</v>
      </c>
      <c r="J1906" s="24">
        <f>ROUND(F1906*G1906,2)</f>
        <v>0</v>
      </c>
      <c r="K1906" s="24">
        <v>3.31E-3</v>
      </c>
      <c r="L1906" s="24">
        <f>F1906*K1906</f>
        <v>1.7907100000000002E-2</v>
      </c>
      <c r="M1906" s="25" t="s">
        <v>7</v>
      </c>
      <c r="N1906" s="24">
        <f>IF(M1906="5",I1906,0)</f>
        <v>0</v>
      </c>
      <c r="Y1906" s="24">
        <f>IF(AC1906=0,J1906,0)</f>
        <v>0</v>
      </c>
      <c r="Z1906" s="24">
        <f>IF(AC1906=15,J1906,0)</f>
        <v>0</v>
      </c>
      <c r="AA1906" s="24">
        <f>IF(AC1906=21,J1906,0)</f>
        <v>0</v>
      </c>
      <c r="AC1906" s="26">
        <v>21</v>
      </c>
      <c r="AD1906" s="26">
        <f>G1906*0.752032520325203</f>
        <v>0</v>
      </c>
      <c r="AE1906" s="26">
        <f>G1906*(1-0.752032520325203)</f>
        <v>0</v>
      </c>
      <c r="AL1906" s="26">
        <f>F1906*AD1906</f>
        <v>0</v>
      </c>
      <c r="AM1906" s="26">
        <f>F1906*AE1906</f>
        <v>0</v>
      </c>
      <c r="AN1906" s="27" t="s">
        <v>1640</v>
      </c>
      <c r="AO1906" s="27" t="s">
        <v>1654</v>
      </c>
      <c r="AP1906" s="15" t="s">
        <v>1673</v>
      </c>
    </row>
    <row r="1907" spans="1:42" x14ac:dyDescent="0.2">
      <c r="D1907" s="28" t="s">
        <v>1230</v>
      </c>
      <c r="F1907" s="29">
        <v>5.41</v>
      </c>
    </row>
    <row r="1908" spans="1:42" x14ac:dyDescent="0.2">
      <c r="A1908" s="20"/>
      <c r="B1908" s="21" t="s">
        <v>1117</v>
      </c>
      <c r="C1908" s="21" t="s">
        <v>696</v>
      </c>
      <c r="D1908" s="42" t="s">
        <v>1231</v>
      </c>
      <c r="E1908" s="43"/>
      <c r="F1908" s="43"/>
      <c r="G1908" s="43"/>
      <c r="H1908" s="22">
        <f>SUM(H1909:H1919)</f>
        <v>0</v>
      </c>
      <c r="I1908" s="22">
        <f>SUM(I1909:I1919)</f>
        <v>0</v>
      </c>
      <c r="J1908" s="22">
        <f>H1908+I1908</f>
        <v>0</v>
      </c>
      <c r="K1908" s="15"/>
      <c r="L1908" s="22">
        <f>SUM(L1909:L1919)</f>
        <v>1.22819E-2</v>
      </c>
      <c r="O1908" s="22">
        <f>IF(P1908="PR",J1908,SUM(N1909:N1919))</f>
        <v>0</v>
      </c>
      <c r="P1908" s="15" t="s">
        <v>1627</v>
      </c>
      <c r="Q1908" s="22">
        <f>IF(P1908="HS",H1908,0)</f>
        <v>0</v>
      </c>
      <c r="R1908" s="22">
        <f>IF(P1908="HS",I1908-O1908,0)</f>
        <v>0</v>
      </c>
      <c r="S1908" s="22">
        <f>IF(P1908="PS",H1908,0)</f>
        <v>0</v>
      </c>
      <c r="T1908" s="22">
        <f>IF(P1908="PS",I1908-O1908,0)</f>
        <v>0</v>
      </c>
      <c r="U1908" s="22">
        <f>IF(P1908="MP",H1908,0)</f>
        <v>0</v>
      </c>
      <c r="V1908" s="22">
        <f>IF(P1908="MP",I1908-O1908,0)</f>
        <v>0</v>
      </c>
      <c r="W1908" s="22">
        <f>IF(P1908="OM",H1908,0)</f>
        <v>0</v>
      </c>
      <c r="X1908" s="15" t="s">
        <v>1117</v>
      </c>
      <c r="AH1908" s="22">
        <f>SUM(Y1909:Y1919)</f>
        <v>0</v>
      </c>
      <c r="AI1908" s="22">
        <f>SUM(Z1909:Z1919)</f>
        <v>0</v>
      </c>
      <c r="AJ1908" s="22">
        <f>SUM(AA1909:AA1919)</f>
        <v>0</v>
      </c>
    </row>
    <row r="1909" spans="1:42" x14ac:dyDescent="0.2">
      <c r="A1909" s="23" t="s">
        <v>961</v>
      </c>
      <c r="B1909" s="23" t="s">
        <v>1117</v>
      </c>
      <c r="C1909" s="23" t="s">
        <v>1129</v>
      </c>
      <c r="D1909" s="40" t="s">
        <v>1688</v>
      </c>
      <c r="E1909" s="23" t="s">
        <v>1600</v>
      </c>
      <c r="F1909" s="24">
        <v>6.49</v>
      </c>
      <c r="G1909" s="24">
        <v>0</v>
      </c>
      <c r="H1909" s="24">
        <f>ROUND(F1909*AD1909,2)</f>
        <v>0</v>
      </c>
      <c r="I1909" s="24">
        <f>J1909-H1909</f>
        <v>0</v>
      </c>
      <c r="J1909" s="24">
        <f>ROUND(F1909*G1909,2)</f>
        <v>0</v>
      </c>
      <c r="K1909" s="24">
        <v>5.6999999999999998E-4</v>
      </c>
      <c r="L1909" s="24">
        <f>F1909*K1909</f>
        <v>3.6993E-3</v>
      </c>
      <c r="M1909" s="25" t="s">
        <v>7</v>
      </c>
      <c r="N1909" s="24">
        <f>IF(M1909="5",I1909,0)</f>
        <v>0</v>
      </c>
      <c r="Y1909" s="24">
        <f>IF(AC1909=0,J1909,0)</f>
        <v>0</v>
      </c>
      <c r="Z1909" s="24">
        <f>IF(AC1909=15,J1909,0)</f>
        <v>0</v>
      </c>
      <c r="AA1909" s="24">
        <f>IF(AC1909=21,J1909,0)</f>
        <v>0</v>
      </c>
      <c r="AC1909" s="26">
        <v>21</v>
      </c>
      <c r="AD1909" s="26">
        <f>G1909*0.805751492132393</f>
        <v>0</v>
      </c>
      <c r="AE1909" s="26">
        <f>G1909*(1-0.805751492132393)</f>
        <v>0</v>
      </c>
      <c r="AL1909" s="26">
        <f>F1909*AD1909</f>
        <v>0</v>
      </c>
      <c r="AM1909" s="26">
        <f>F1909*AE1909</f>
        <v>0</v>
      </c>
      <c r="AN1909" s="27" t="s">
        <v>1641</v>
      </c>
      <c r="AO1909" s="27" t="s">
        <v>1655</v>
      </c>
      <c r="AP1909" s="15" t="s">
        <v>1673</v>
      </c>
    </row>
    <row r="1910" spans="1:42" x14ac:dyDescent="0.2">
      <c r="D1910" s="41" t="s">
        <v>1233</v>
      </c>
      <c r="F1910" s="29">
        <v>6.49</v>
      </c>
    </row>
    <row r="1911" spans="1:42" x14ac:dyDescent="0.2">
      <c r="A1911" s="23" t="s">
        <v>962</v>
      </c>
      <c r="B1911" s="23" t="s">
        <v>1117</v>
      </c>
      <c r="C1911" s="23" t="s">
        <v>1130</v>
      </c>
      <c r="D1911" s="40" t="s">
        <v>1689</v>
      </c>
      <c r="E1911" s="23" t="s">
        <v>1600</v>
      </c>
      <c r="F1911" s="24">
        <v>6.49</v>
      </c>
      <c r="G1911" s="24">
        <v>0</v>
      </c>
      <c r="H1911" s="24">
        <f>ROUND(F1911*AD1911,2)</f>
        <v>0</v>
      </c>
      <c r="I1911" s="24">
        <f>J1911-H1911</f>
        <v>0</v>
      </c>
      <c r="J1911" s="24">
        <f>ROUND(F1911*G1911,2)</f>
        <v>0</v>
      </c>
      <c r="K1911" s="24">
        <v>7.3999999999999999E-4</v>
      </c>
      <c r="L1911" s="24">
        <f>F1911*K1911</f>
        <v>4.8025999999999998E-3</v>
      </c>
      <c r="M1911" s="25" t="s">
        <v>7</v>
      </c>
      <c r="N1911" s="24">
        <f>IF(M1911="5",I1911,0)</f>
        <v>0</v>
      </c>
      <c r="Y1911" s="24">
        <f>IF(AC1911=0,J1911,0)</f>
        <v>0</v>
      </c>
      <c r="Z1911" s="24">
        <f>IF(AC1911=15,J1911,0)</f>
        <v>0</v>
      </c>
      <c r="AA1911" s="24">
        <f>IF(AC1911=21,J1911,0)</f>
        <v>0</v>
      </c>
      <c r="AC1911" s="26">
        <v>21</v>
      </c>
      <c r="AD1911" s="26">
        <f>G1911*0.750758341759353</f>
        <v>0</v>
      </c>
      <c r="AE1911" s="26">
        <f>G1911*(1-0.750758341759353)</f>
        <v>0</v>
      </c>
      <c r="AL1911" s="26">
        <f>F1911*AD1911</f>
        <v>0</v>
      </c>
      <c r="AM1911" s="26">
        <f>F1911*AE1911</f>
        <v>0</v>
      </c>
      <c r="AN1911" s="27" t="s">
        <v>1641</v>
      </c>
      <c r="AO1911" s="27" t="s">
        <v>1655</v>
      </c>
      <c r="AP1911" s="15" t="s">
        <v>1673</v>
      </c>
    </row>
    <row r="1912" spans="1:42" x14ac:dyDescent="0.2">
      <c r="D1912" s="41" t="s">
        <v>1569</v>
      </c>
      <c r="F1912" s="29">
        <v>6.49</v>
      </c>
    </row>
    <row r="1913" spans="1:42" x14ac:dyDescent="0.2">
      <c r="A1913" s="23" t="s">
        <v>963</v>
      </c>
      <c r="B1913" s="23" t="s">
        <v>1117</v>
      </c>
      <c r="C1913" s="23" t="s">
        <v>1131</v>
      </c>
      <c r="D1913" s="40" t="s">
        <v>1690</v>
      </c>
      <c r="E1913" s="23" t="s">
        <v>1600</v>
      </c>
      <c r="F1913" s="24">
        <v>1.08</v>
      </c>
      <c r="G1913" s="24">
        <v>0</v>
      </c>
      <c r="H1913" s="24">
        <f>ROUND(F1913*AD1913,2)</f>
        <v>0</v>
      </c>
      <c r="I1913" s="24">
        <f>J1913-H1913</f>
        <v>0</v>
      </c>
      <c r="J1913" s="24">
        <f>ROUND(F1913*G1913,2)</f>
        <v>0</v>
      </c>
      <c r="K1913" s="24">
        <v>4.0000000000000002E-4</v>
      </c>
      <c r="L1913" s="24">
        <f>F1913*K1913</f>
        <v>4.3200000000000004E-4</v>
      </c>
      <c r="M1913" s="25" t="s">
        <v>7</v>
      </c>
      <c r="N1913" s="24">
        <f>IF(M1913="5",I1913,0)</f>
        <v>0</v>
      </c>
      <c r="Y1913" s="24">
        <f>IF(AC1913=0,J1913,0)</f>
        <v>0</v>
      </c>
      <c r="Z1913" s="24">
        <f>IF(AC1913=15,J1913,0)</f>
        <v>0</v>
      </c>
      <c r="AA1913" s="24">
        <f>IF(AC1913=21,J1913,0)</f>
        <v>0</v>
      </c>
      <c r="AC1913" s="26">
        <v>21</v>
      </c>
      <c r="AD1913" s="26">
        <f>G1913*0.966850828729282</f>
        <v>0</v>
      </c>
      <c r="AE1913" s="26">
        <f>G1913*(1-0.966850828729282)</f>
        <v>0</v>
      </c>
      <c r="AL1913" s="26">
        <f>F1913*AD1913</f>
        <v>0</v>
      </c>
      <c r="AM1913" s="26">
        <f>F1913*AE1913</f>
        <v>0</v>
      </c>
      <c r="AN1913" s="27" t="s">
        <v>1641</v>
      </c>
      <c r="AO1913" s="27" t="s">
        <v>1655</v>
      </c>
      <c r="AP1913" s="15" t="s">
        <v>1673</v>
      </c>
    </row>
    <row r="1914" spans="1:42" x14ac:dyDescent="0.2">
      <c r="D1914" s="41" t="s">
        <v>1320</v>
      </c>
      <c r="F1914" s="29">
        <v>1.08</v>
      </c>
    </row>
    <row r="1915" spans="1:42" x14ac:dyDescent="0.2">
      <c r="A1915" s="23" t="s">
        <v>964</v>
      </c>
      <c r="B1915" s="23" t="s">
        <v>1117</v>
      </c>
      <c r="C1915" s="23" t="s">
        <v>1132</v>
      </c>
      <c r="D1915" s="40" t="s">
        <v>1691</v>
      </c>
      <c r="E1915" s="23" t="s">
        <v>1600</v>
      </c>
      <c r="F1915" s="24">
        <v>6.21</v>
      </c>
      <c r="G1915" s="24">
        <v>0</v>
      </c>
      <c r="H1915" s="24">
        <f>ROUND(F1915*AD1915,2)</f>
        <v>0</v>
      </c>
      <c r="I1915" s="24">
        <f>J1915-H1915</f>
        <v>0</v>
      </c>
      <c r="J1915" s="24">
        <f>ROUND(F1915*G1915,2)</f>
        <v>0</v>
      </c>
      <c r="K1915" s="24">
        <v>4.0000000000000002E-4</v>
      </c>
      <c r="L1915" s="24">
        <f>F1915*K1915</f>
        <v>2.4840000000000001E-3</v>
      </c>
      <c r="M1915" s="25" t="s">
        <v>7</v>
      </c>
      <c r="N1915" s="24">
        <f>IF(M1915="5",I1915,0)</f>
        <v>0</v>
      </c>
      <c r="Y1915" s="24">
        <f>IF(AC1915=0,J1915,0)</f>
        <v>0</v>
      </c>
      <c r="Z1915" s="24">
        <f>IF(AC1915=15,J1915,0)</f>
        <v>0</v>
      </c>
      <c r="AA1915" s="24">
        <f>IF(AC1915=21,J1915,0)</f>
        <v>0</v>
      </c>
      <c r="AC1915" s="26">
        <v>21</v>
      </c>
      <c r="AD1915" s="26">
        <f>G1915*0.938757264193116</f>
        <v>0</v>
      </c>
      <c r="AE1915" s="26">
        <f>G1915*(1-0.938757264193116)</f>
        <v>0</v>
      </c>
      <c r="AL1915" s="26">
        <f>F1915*AD1915</f>
        <v>0</v>
      </c>
      <c r="AM1915" s="26">
        <f>F1915*AE1915</f>
        <v>0</v>
      </c>
      <c r="AN1915" s="27" t="s">
        <v>1641</v>
      </c>
      <c r="AO1915" s="27" t="s">
        <v>1655</v>
      </c>
      <c r="AP1915" s="15" t="s">
        <v>1673</v>
      </c>
    </row>
    <row r="1916" spans="1:42" x14ac:dyDescent="0.2">
      <c r="D1916" s="41" t="s">
        <v>1570</v>
      </c>
      <c r="F1916" s="29">
        <v>6.21</v>
      </c>
    </row>
    <row r="1917" spans="1:42" x14ac:dyDescent="0.2">
      <c r="A1917" s="23" t="s">
        <v>965</v>
      </c>
      <c r="B1917" s="23" t="s">
        <v>1117</v>
      </c>
      <c r="C1917" s="23" t="s">
        <v>1133</v>
      </c>
      <c r="D1917" s="40" t="s">
        <v>1692</v>
      </c>
      <c r="E1917" s="23" t="s">
        <v>1601</v>
      </c>
      <c r="F1917" s="24">
        <v>2.7</v>
      </c>
      <c r="G1917" s="24">
        <v>0</v>
      </c>
      <c r="H1917" s="24">
        <f>ROUND(F1917*AD1917,2)</f>
        <v>0</v>
      </c>
      <c r="I1917" s="24">
        <f>J1917-H1917</f>
        <v>0</v>
      </c>
      <c r="J1917" s="24">
        <f>ROUND(F1917*G1917,2)</f>
        <v>0</v>
      </c>
      <c r="K1917" s="24">
        <v>3.2000000000000003E-4</v>
      </c>
      <c r="L1917" s="24">
        <f>F1917*K1917</f>
        <v>8.6400000000000008E-4</v>
      </c>
      <c r="M1917" s="25" t="s">
        <v>7</v>
      </c>
      <c r="N1917" s="24">
        <f>IF(M1917="5",I1917,0)</f>
        <v>0</v>
      </c>
      <c r="Y1917" s="24">
        <f>IF(AC1917=0,J1917,0)</f>
        <v>0</v>
      </c>
      <c r="Z1917" s="24">
        <f>IF(AC1917=15,J1917,0)</f>
        <v>0</v>
      </c>
      <c r="AA1917" s="24">
        <f>IF(AC1917=21,J1917,0)</f>
        <v>0</v>
      </c>
      <c r="AC1917" s="26">
        <v>21</v>
      </c>
      <c r="AD1917" s="26">
        <f>G1917*0.584192439862543</f>
        <v>0</v>
      </c>
      <c r="AE1917" s="26">
        <f>G1917*(1-0.584192439862543)</f>
        <v>0</v>
      </c>
      <c r="AL1917" s="26">
        <f>F1917*AD1917</f>
        <v>0</v>
      </c>
      <c r="AM1917" s="26">
        <f>F1917*AE1917</f>
        <v>0</v>
      </c>
      <c r="AN1917" s="27" t="s">
        <v>1641</v>
      </c>
      <c r="AO1917" s="27" t="s">
        <v>1655</v>
      </c>
      <c r="AP1917" s="15" t="s">
        <v>1673</v>
      </c>
    </row>
    <row r="1918" spans="1:42" x14ac:dyDescent="0.2">
      <c r="D1918" s="41" t="s">
        <v>1238</v>
      </c>
      <c r="F1918" s="29">
        <v>2.7</v>
      </c>
    </row>
    <row r="1919" spans="1:42" x14ac:dyDescent="0.2">
      <c r="A1919" s="23" t="s">
        <v>966</v>
      </c>
      <c r="B1919" s="23" t="s">
        <v>1117</v>
      </c>
      <c r="C1919" s="23" t="s">
        <v>1134</v>
      </c>
      <c r="D1919" s="40" t="s">
        <v>1239</v>
      </c>
      <c r="E1919" s="23" t="s">
        <v>1602</v>
      </c>
      <c r="F1919" s="24">
        <v>0.04</v>
      </c>
      <c r="G1919" s="24">
        <v>0</v>
      </c>
      <c r="H1919" s="24">
        <f>ROUND(F1919*AD1919,2)</f>
        <v>0</v>
      </c>
      <c r="I1919" s="24">
        <f>J1919-H1919</f>
        <v>0</v>
      </c>
      <c r="J1919" s="24">
        <f>ROUND(F1919*G1919,2)</f>
        <v>0</v>
      </c>
      <c r="K1919" s="24">
        <v>0</v>
      </c>
      <c r="L1919" s="24">
        <f>F1919*K1919</f>
        <v>0</v>
      </c>
      <c r="M1919" s="25" t="s">
        <v>10</v>
      </c>
      <c r="N1919" s="24">
        <f>IF(M1919="5",I1919,0)</f>
        <v>0</v>
      </c>
      <c r="Y1919" s="24">
        <f>IF(AC1919=0,J1919,0)</f>
        <v>0</v>
      </c>
      <c r="Z1919" s="24">
        <f>IF(AC1919=15,J1919,0)</f>
        <v>0</v>
      </c>
      <c r="AA1919" s="24">
        <f>IF(AC1919=21,J1919,0)</f>
        <v>0</v>
      </c>
      <c r="AC1919" s="26">
        <v>21</v>
      </c>
      <c r="AD1919" s="26">
        <f>G1919*0</f>
        <v>0</v>
      </c>
      <c r="AE1919" s="26">
        <f>G1919*(1-0)</f>
        <v>0</v>
      </c>
      <c r="AL1919" s="26">
        <f>F1919*AD1919</f>
        <v>0</v>
      </c>
      <c r="AM1919" s="26">
        <f>F1919*AE1919</f>
        <v>0</v>
      </c>
      <c r="AN1919" s="27" t="s">
        <v>1641</v>
      </c>
      <c r="AO1919" s="27" t="s">
        <v>1655</v>
      </c>
      <c r="AP1919" s="15" t="s">
        <v>1673</v>
      </c>
    </row>
    <row r="1920" spans="1:42" x14ac:dyDescent="0.2">
      <c r="D1920" s="41" t="s">
        <v>1571</v>
      </c>
      <c r="F1920" s="29">
        <v>0.04</v>
      </c>
    </row>
    <row r="1921" spans="1:42" x14ac:dyDescent="0.2">
      <c r="A1921" s="20"/>
      <c r="B1921" s="21" t="s">
        <v>1117</v>
      </c>
      <c r="C1921" s="21" t="s">
        <v>705</v>
      </c>
      <c r="D1921" s="42" t="s">
        <v>1241</v>
      </c>
      <c r="E1921" s="43"/>
      <c r="F1921" s="43"/>
      <c r="G1921" s="43"/>
      <c r="H1921" s="22">
        <f>SUM(H1922:H1922)</f>
        <v>0</v>
      </c>
      <c r="I1921" s="22">
        <f>SUM(I1922:I1922)</f>
        <v>0</v>
      </c>
      <c r="J1921" s="22">
        <f>H1921+I1921</f>
        <v>0</v>
      </c>
      <c r="K1921" s="15"/>
      <c r="L1921" s="22">
        <f>SUM(L1922:L1922)</f>
        <v>1.4599999999999999E-3</v>
      </c>
      <c r="O1921" s="22">
        <f>IF(P1921="PR",J1921,SUM(N1922:N1922))</f>
        <v>0</v>
      </c>
      <c r="P1921" s="15" t="s">
        <v>1627</v>
      </c>
      <c r="Q1921" s="22">
        <f>IF(P1921="HS",H1921,0)</f>
        <v>0</v>
      </c>
      <c r="R1921" s="22">
        <f>IF(P1921="HS",I1921-O1921,0)</f>
        <v>0</v>
      </c>
      <c r="S1921" s="22">
        <f>IF(P1921="PS",H1921,0)</f>
        <v>0</v>
      </c>
      <c r="T1921" s="22">
        <f>IF(P1921="PS",I1921-O1921,0)</f>
        <v>0</v>
      </c>
      <c r="U1921" s="22">
        <f>IF(P1921="MP",H1921,0)</f>
        <v>0</v>
      </c>
      <c r="V1921" s="22">
        <f>IF(P1921="MP",I1921-O1921,0)</f>
        <v>0</v>
      </c>
      <c r="W1921" s="22">
        <f>IF(P1921="OM",H1921,0)</f>
        <v>0</v>
      </c>
      <c r="X1921" s="15" t="s">
        <v>1117</v>
      </c>
      <c r="AH1921" s="22">
        <f>SUM(Y1922:Y1922)</f>
        <v>0</v>
      </c>
      <c r="AI1921" s="22">
        <f>SUM(Z1922:Z1922)</f>
        <v>0</v>
      </c>
      <c r="AJ1921" s="22">
        <f>SUM(AA1922:AA1922)</f>
        <v>0</v>
      </c>
    </row>
    <row r="1922" spans="1:42" x14ac:dyDescent="0.2">
      <c r="A1922" s="23" t="s">
        <v>967</v>
      </c>
      <c r="B1922" s="23" t="s">
        <v>1117</v>
      </c>
      <c r="C1922" s="23" t="s">
        <v>1135</v>
      </c>
      <c r="D1922" s="23" t="s">
        <v>1242</v>
      </c>
      <c r="E1922" s="23" t="s">
        <v>1603</v>
      </c>
      <c r="F1922" s="24">
        <v>1</v>
      </c>
      <c r="G1922" s="24">
        <v>0</v>
      </c>
      <c r="H1922" s="24">
        <f>ROUND(F1922*AD1922,2)</f>
        <v>0</v>
      </c>
      <c r="I1922" s="24">
        <f>J1922-H1922</f>
        <v>0</v>
      </c>
      <c r="J1922" s="24">
        <f>ROUND(F1922*G1922,2)</f>
        <v>0</v>
      </c>
      <c r="K1922" s="24">
        <v>1.4599999999999999E-3</v>
      </c>
      <c r="L1922" s="24">
        <f>F1922*K1922</f>
        <v>1.4599999999999999E-3</v>
      </c>
      <c r="M1922" s="25" t="s">
        <v>7</v>
      </c>
      <c r="N1922" s="24">
        <f>IF(M1922="5",I1922,0)</f>
        <v>0</v>
      </c>
      <c r="Y1922" s="24">
        <f>IF(AC1922=0,J1922,0)</f>
        <v>0</v>
      </c>
      <c r="Z1922" s="24">
        <f>IF(AC1922=15,J1922,0)</f>
        <v>0</v>
      </c>
      <c r="AA1922" s="24">
        <f>IF(AC1922=21,J1922,0)</f>
        <v>0</v>
      </c>
      <c r="AC1922" s="26">
        <v>21</v>
      </c>
      <c r="AD1922" s="26">
        <f>G1922*0</f>
        <v>0</v>
      </c>
      <c r="AE1922" s="26">
        <f>G1922*(1-0)</f>
        <v>0</v>
      </c>
      <c r="AL1922" s="26">
        <f>F1922*AD1922</f>
        <v>0</v>
      </c>
      <c r="AM1922" s="26">
        <f>F1922*AE1922</f>
        <v>0</v>
      </c>
      <c r="AN1922" s="27" t="s">
        <v>1642</v>
      </c>
      <c r="AO1922" s="27" t="s">
        <v>1656</v>
      </c>
      <c r="AP1922" s="15" t="s">
        <v>1673</v>
      </c>
    </row>
    <row r="1923" spans="1:42" x14ac:dyDescent="0.2">
      <c r="D1923" s="28" t="s">
        <v>1243</v>
      </c>
      <c r="F1923" s="29">
        <v>1</v>
      </c>
    </row>
    <row r="1924" spans="1:42" x14ac:dyDescent="0.2">
      <c r="A1924" s="20"/>
      <c r="B1924" s="21" t="s">
        <v>1117</v>
      </c>
      <c r="C1924" s="21" t="s">
        <v>709</v>
      </c>
      <c r="D1924" s="42" t="s">
        <v>1244</v>
      </c>
      <c r="E1924" s="43"/>
      <c r="F1924" s="43"/>
      <c r="G1924" s="43"/>
      <c r="H1924" s="22">
        <f>SUM(H1925:H1955)</f>
        <v>0</v>
      </c>
      <c r="I1924" s="22">
        <f>SUM(I1925:I1955)</f>
        <v>0</v>
      </c>
      <c r="J1924" s="22">
        <f>H1924+I1924</f>
        <v>0</v>
      </c>
      <c r="K1924" s="15"/>
      <c r="L1924" s="22">
        <f>SUM(L1925:L1955)</f>
        <v>7.6480000000000034E-2</v>
      </c>
      <c r="O1924" s="22">
        <f>IF(P1924="PR",J1924,SUM(N1925:N1955))</f>
        <v>0</v>
      </c>
      <c r="P1924" s="15" t="s">
        <v>1627</v>
      </c>
      <c r="Q1924" s="22">
        <f>IF(P1924="HS",H1924,0)</f>
        <v>0</v>
      </c>
      <c r="R1924" s="22">
        <f>IF(P1924="HS",I1924-O1924,0)</f>
        <v>0</v>
      </c>
      <c r="S1924" s="22">
        <f>IF(P1924="PS",H1924,0)</f>
        <v>0</v>
      </c>
      <c r="T1924" s="22">
        <f>IF(P1924="PS",I1924-O1924,0)</f>
        <v>0</v>
      </c>
      <c r="U1924" s="22">
        <f>IF(P1924="MP",H1924,0)</f>
        <v>0</v>
      </c>
      <c r="V1924" s="22">
        <f>IF(P1924="MP",I1924-O1924,0)</f>
        <v>0</v>
      </c>
      <c r="W1924" s="22">
        <f>IF(P1924="OM",H1924,0)</f>
        <v>0</v>
      </c>
      <c r="X1924" s="15" t="s">
        <v>1117</v>
      </c>
      <c r="AH1924" s="22">
        <f>SUM(Y1925:Y1955)</f>
        <v>0</v>
      </c>
      <c r="AI1924" s="22">
        <f>SUM(Z1925:Z1955)</f>
        <v>0</v>
      </c>
      <c r="AJ1924" s="22">
        <f>SUM(AA1925:AA1955)</f>
        <v>0</v>
      </c>
    </row>
    <row r="1925" spans="1:42" x14ac:dyDescent="0.2">
      <c r="A1925" s="23" t="s">
        <v>968</v>
      </c>
      <c r="B1925" s="23" t="s">
        <v>1117</v>
      </c>
      <c r="C1925" s="23" t="s">
        <v>1136</v>
      </c>
      <c r="D1925" s="23" t="s">
        <v>1677</v>
      </c>
      <c r="E1925" s="23" t="s">
        <v>1604</v>
      </c>
      <c r="F1925" s="24">
        <v>2</v>
      </c>
      <c r="G1925" s="24">
        <v>0</v>
      </c>
      <c r="H1925" s="24">
        <f>ROUND(F1925*AD1925,2)</f>
        <v>0</v>
      </c>
      <c r="I1925" s="24">
        <f>J1925-H1925</f>
        <v>0</v>
      </c>
      <c r="J1925" s="24">
        <f>ROUND(F1925*G1925,2)</f>
        <v>0</v>
      </c>
      <c r="K1925" s="24">
        <v>1.41E-3</v>
      </c>
      <c r="L1925" s="24">
        <f>F1925*K1925</f>
        <v>2.82E-3</v>
      </c>
      <c r="M1925" s="25" t="s">
        <v>7</v>
      </c>
      <c r="N1925" s="24">
        <f>IF(M1925="5",I1925,0)</f>
        <v>0</v>
      </c>
      <c r="Y1925" s="24">
        <f>IF(AC1925=0,J1925,0)</f>
        <v>0</v>
      </c>
      <c r="Z1925" s="24">
        <f>IF(AC1925=15,J1925,0)</f>
        <v>0</v>
      </c>
      <c r="AA1925" s="24">
        <f>IF(AC1925=21,J1925,0)</f>
        <v>0</v>
      </c>
      <c r="AC1925" s="26">
        <v>21</v>
      </c>
      <c r="AD1925" s="26">
        <f>G1925*0.538136882129278</f>
        <v>0</v>
      </c>
      <c r="AE1925" s="26">
        <f>G1925*(1-0.538136882129278)</f>
        <v>0</v>
      </c>
      <c r="AL1925" s="26">
        <f>F1925*AD1925</f>
        <v>0</v>
      </c>
      <c r="AM1925" s="26">
        <f>F1925*AE1925</f>
        <v>0</v>
      </c>
      <c r="AN1925" s="27" t="s">
        <v>1643</v>
      </c>
      <c r="AO1925" s="27" t="s">
        <v>1656</v>
      </c>
      <c r="AP1925" s="15" t="s">
        <v>1673</v>
      </c>
    </row>
    <row r="1926" spans="1:42" x14ac:dyDescent="0.2">
      <c r="D1926" s="28" t="s">
        <v>1246</v>
      </c>
      <c r="F1926" s="29">
        <v>2</v>
      </c>
    </row>
    <row r="1927" spans="1:42" x14ac:dyDescent="0.2">
      <c r="A1927" s="30" t="s">
        <v>969</v>
      </c>
      <c r="B1927" s="30" t="s">
        <v>1117</v>
      </c>
      <c r="C1927" s="30" t="s">
        <v>1138</v>
      </c>
      <c r="D1927" s="39" t="s">
        <v>1709</v>
      </c>
      <c r="E1927" s="30" t="s">
        <v>1604</v>
      </c>
      <c r="F1927" s="31">
        <v>2</v>
      </c>
      <c r="G1927" s="31">
        <v>0</v>
      </c>
      <c r="H1927" s="31">
        <f>ROUND(F1927*AD1927,2)</f>
        <v>0</v>
      </c>
      <c r="I1927" s="31">
        <f>J1927-H1927</f>
        <v>0</v>
      </c>
      <c r="J1927" s="31">
        <f>ROUND(F1927*G1927,2)</f>
        <v>0</v>
      </c>
      <c r="K1927" s="31">
        <v>1.4E-2</v>
      </c>
      <c r="L1927" s="31">
        <f>F1927*K1927</f>
        <v>2.8000000000000001E-2</v>
      </c>
      <c r="M1927" s="32" t="s">
        <v>1623</v>
      </c>
      <c r="N1927" s="31">
        <f>IF(M1927="5",I1927,0)</f>
        <v>0</v>
      </c>
      <c r="Y1927" s="31">
        <f>IF(AC1927=0,J1927,0)</f>
        <v>0</v>
      </c>
      <c r="Z1927" s="31">
        <f>IF(AC1927=15,J1927,0)</f>
        <v>0</v>
      </c>
      <c r="AA1927" s="31">
        <f>IF(AC1927=21,J1927,0)</f>
        <v>0</v>
      </c>
      <c r="AC1927" s="26">
        <v>21</v>
      </c>
      <c r="AD1927" s="26">
        <f>G1927*1</f>
        <v>0</v>
      </c>
      <c r="AE1927" s="26">
        <f>G1927*(1-1)</f>
        <v>0</v>
      </c>
      <c r="AL1927" s="26">
        <f>F1927*AD1927</f>
        <v>0</v>
      </c>
      <c r="AM1927" s="26">
        <f>F1927*AE1927</f>
        <v>0</v>
      </c>
      <c r="AN1927" s="27" t="s">
        <v>1643</v>
      </c>
      <c r="AO1927" s="27" t="s">
        <v>1656</v>
      </c>
      <c r="AP1927" s="15" t="s">
        <v>1673</v>
      </c>
    </row>
    <row r="1928" spans="1:42" x14ac:dyDescent="0.2">
      <c r="D1928" s="28" t="s">
        <v>1243</v>
      </c>
      <c r="F1928" s="29">
        <v>1</v>
      </c>
    </row>
    <row r="1929" spans="1:42" x14ac:dyDescent="0.2">
      <c r="A1929" s="23" t="s">
        <v>970</v>
      </c>
      <c r="B1929" s="23" t="s">
        <v>1117</v>
      </c>
      <c r="C1929" s="23" t="s">
        <v>1139</v>
      </c>
      <c r="D1929" s="23" t="s">
        <v>1247</v>
      </c>
      <c r="E1929" s="23" t="s">
        <v>1604</v>
      </c>
      <c r="F1929" s="24">
        <v>2</v>
      </c>
      <c r="G1929" s="24">
        <v>0</v>
      </c>
      <c r="H1929" s="24">
        <f>ROUND(F1929*AD1929,2)</f>
        <v>0</v>
      </c>
      <c r="I1929" s="24">
        <f>J1929-H1929</f>
        <v>0</v>
      </c>
      <c r="J1929" s="24">
        <f>ROUND(F1929*G1929,2)</f>
        <v>0</v>
      </c>
      <c r="K1929" s="24">
        <v>1.1999999999999999E-3</v>
      </c>
      <c r="L1929" s="24">
        <f>F1929*K1929</f>
        <v>2.3999999999999998E-3</v>
      </c>
      <c r="M1929" s="25" t="s">
        <v>7</v>
      </c>
      <c r="N1929" s="24">
        <f>IF(M1929="5",I1929,0)</f>
        <v>0</v>
      </c>
      <c r="Y1929" s="24">
        <f>IF(AC1929=0,J1929,0)</f>
        <v>0</v>
      </c>
      <c r="Z1929" s="24">
        <f>IF(AC1929=15,J1929,0)</f>
        <v>0</v>
      </c>
      <c r="AA1929" s="24">
        <f>IF(AC1929=21,J1929,0)</f>
        <v>0</v>
      </c>
      <c r="AC1929" s="26">
        <v>21</v>
      </c>
      <c r="AD1929" s="26">
        <f>G1929*0.50771855010661</f>
        <v>0</v>
      </c>
      <c r="AE1929" s="26">
        <f>G1929*(1-0.50771855010661)</f>
        <v>0</v>
      </c>
      <c r="AL1929" s="26">
        <f>F1929*AD1929</f>
        <v>0</v>
      </c>
      <c r="AM1929" s="26">
        <f>F1929*AE1929</f>
        <v>0</v>
      </c>
      <c r="AN1929" s="27" t="s">
        <v>1643</v>
      </c>
      <c r="AO1929" s="27" t="s">
        <v>1656</v>
      </c>
      <c r="AP1929" s="15" t="s">
        <v>1673</v>
      </c>
    </row>
    <row r="1930" spans="1:42" x14ac:dyDescent="0.2">
      <c r="D1930" s="28" t="s">
        <v>1246</v>
      </c>
      <c r="F1930" s="29">
        <v>2</v>
      </c>
    </row>
    <row r="1931" spans="1:42" x14ac:dyDescent="0.2">
      <c r="A1931" s="30" t="s">
        <v>971</v>
      </c>
      <c r="B1931" s="30" t="s">
        <v>1117</v>
      </c>
      <c r="C1931" s="30" t="s">
        <v>1140</v>
      </c>
      <c r="D1931" s="39" t="s">
        <v>1693</v>
      </c>
      <c r="E1931" s="30" t="s">
        <v>1604</v>
      </c>
      <c r="F1931" s="31">
        <v>2</v>
      </c>
      <c r="G1931" s="31">
        <v>0</v>
      </c>
      <c r="H1931" s="31">
        <f>ROUND(F1931*AD1931,2)</f>
        <v>0</v>
      </c>
      <c r="I1931" s="31">
        <f>J1931-H1931</f>
        <v>0</v>
      </c>
      <c r="J1931" s="31">
        <f>ROUND(F1931*G1931,2)</f>
        <v>0</v>
      </c>
      <c r="K1931" s="31">
        <v>1.0499999999999999E-3</v>
      </c>
      <c r="L1931" s="31">
        <f>F1931*K1931</f>
        <v>2.0999999999999999E-3</v>
      </c>
      <c r="M1931" s="32" t="s">
        <v>1623</v>
      </c>
      <c r="N1931" s="31">
        <f>IF(M1931="5",I1931,0)</f>
        <v>0</v>
      </c>
      <c r="Y1931" s="31">
        <f>IF(AC1931=0,J1931,0)</f>
        <v>0</v>
      </c>
      <c r="Z1931" s="31">
        <f>IF(AC1931=15,J1931,0)</f>
        <v>0</v>
      </c>
      <c r="AA1931" s="31">
        <f>IF(AC1931=21,J1931,0)</f>
        <v>0</v>
      </c>
      <c r="AC1931" s="26">
        <v>21</v>
      </c>
      <c r="AD1931" s="26">
        <f>G1931*1</f>
        <v>0</v>
      </c>
      <c r="AE1931" s="26">
        <f>G1931*(1-1)</f>
        <v>0</v>
      </c>
      <c r="AL1931" s="26">
        <f>F1931*AD1931</f>
        <v>0</v>
      </c>
      <c r="AM1931" s="26">
        <f>F1931*AE1931</f>
        <v>0</v>
      </c>
      <c r="AN1931" s="27" t="s">
        <v>1643</v>
      </c>
      <c r="AO1931" s="27" t="s">
        <v>1656</v>
      </c>
      <c r="AP1931" s="15" t="s">
        <v>1673</v>
      </c>
    </row>
    <row r="1932" spans="1:42" x14ac:dyDescent="0.2">
      <c r="D1932" s="28" t="s">
        <v>1246</v>
      </c>
      <c r="F1932" s="29">
        <v>2</v>
      </c>
    </row>
    <row r="1933" spans="1:42" x14ac:dyDescent="0.2">
      <c r="A1933" s="30" t="s">
        <v>972</v>
      </c>
      <c r="B1933" s="30" t="s">
        <v>1117</v>
      </c>
      <c r="C1933" s="30" t="s">
        <v>1141</v>
      </c>
      <c r="D1933" s="30" t="s">
        <v>1248</v>
      </c>
      <c r="E1933" s="30" t="s">
        <v>1604</v>
      </c>
      <c r="F1933" s="31">
        <v>2</v>
      </c>
      <c r="G1933" s="31">
        <v>0</v>
      </c>
      <c r="H1933" s="31">
        <f>ROUND(F1933*AD1933,2)</f>
        <v>0</v>
      </c>
      <c r="I1933" s="31">
        <f>J1933-H1933</f>
        <v>0</v>
      </c>
      <c r="J1933" s="31">
        <f>ROUND(F1933*G1933,2)</f>
        <v>0</v>
      </c>
      <c r="K1933" s="31">
        <v>7.3999999999999999E-4</v>
      </c>
      <c r="L1933" s="31">
        <f>F1933*K1933</f>
        <v>1.48E-3</v>
      </c>
      <c r="M1933" s="32" t="s">
        <v>1623</v>
      </c>
      <c r="N1933" s="31">
        <f>IF(M1933="5",I1933,0)</f>
        <v>0</v>
      </c>
      <c r="Y1933" s="31">
        <f>IF(AC1933=0,J1933,0)</f>
        <v>0</v>
      </c>
      <c r="Z1933" s="31">
        <f>IF(AC1933=15,J1933,0)</f>
        <v>0</v>
      </c>
      <c r="AA1933" s="31">
        <f>IF(AC1933=21,J1933,0)</f>
        <v>0</v>
      </c>
      <c r="AC1933" s="26">
        <v>21</v>
      </c>
      <c r="AD1933" s="26">
        <f>G1933*1</f>
        <v>0</v>
      </c>
      <c r="AE1933" s="26">
        <f>G1933*(1-1)</f>
        <v>0</v>
      </c>
      <c r="AL1933" s="26">
        <f>F1933*AD1933</f>
        <v>0</v>
      </c>
      <c r="AM1933" s="26">
        <f>F1933*AE1933</f>
        <v>0</v>
      </c>
      <c r="AN1933" s="27" t="s">
        <v>1643</v>
      </c>
      <c r="AO1933" s="27" t="s">
        <v>1656</v>
      </c>
      <c r="AP1933" s="15" t="s">
        <v>1673</v>
      </c>
    </row>
    <row r="1934" spans="1:42" x14ac:dyDescent="0.2">
      <c r="D1934" s="28" t="s">
        <v>1246</v>
      </c>
      <c r="F1934" s="29">
        <v>2</v>
      </c>
    </row>
    <row r="1935" spans="1:42" x14ac:dyDescent="0.2">
      <c r="A1935" s="23" t="s">
        <v>973</v>
      </c>
      <c r="B1935" s="23" t="s">
        <v>1117</v>
      </c>
      <c r="C1935" s="23" t="s">
        <v>1142</v>
      </c>
      <c r="D1935" s="23" t="s">
        <v>1249</v>
      </c>
      <c r="E1935" s="23" t="s">
        <v>1605</v>
      </c>
      <c r="F1935" s="24">
        <v>1</v>
      </c>
      <c r="G1935" s="24">
        <v>0</v>
      </c>
      <c r="H1935" s="24">
        <f>ROUND(F1935*AD1935,2)</f>
        <v>0</v>
      </c>
      <c r="I1935" s="24">
        <f>J1935-H1935</f>
        <v>0</v>
      </c>
      <c r="J1935" s="24">
        <f>ROUND(F1935*G1935,2)</f>
        <v>0</v>
      </c>
      <c r="K1935" s="24">
        <v>4.0000000000000001E-3</v>
      </c>
      <c r="L1935" s="24">
        <f>F1935*K1935</f>
        <v>4.0000000000000001E-3</v>
      </c>
      <c r="M1935" s="25" t="s">
        <v>7</v>
      </c>
      <c r="N1935" s="24">
        <f>IF(M1935="5",I1935,0)</f>
        <v>0</v>
      </c>
      <c r="Y1935" s="24">
        <f>IF(AC1935=0,J1935,0)</f>
        <v>0</v>
      </c>
      <c r="Z1935" s="24">
        <f>IF(AC1935=15,J1935,0)</f>
        <v>0</v>
      </c>
      <c r="AA1935" s="24">
        <f>IF(AC1935=21,J1935,0)</f>
        <v>0</v>
      </c>
      <c r="AC1935" s="26">
        <v>21</v>
      </c>
      <c r="AD1935" s="26">
        <f>G1935*0.62904717853839</f>
        <v>0</v>
      </c>
      <c r="AE1935" s="26">
        <f>G1935*(1-0.62904717853839)</f>
        <v>0</v>
      </c>
      <c r="AL1935" s="26">
        <f>F1935*AD1935</f>
        <v>0</v>
      </c>
      <c r="AM1935" s="26">
        <f>F1935*AE1935</f>
        <v>0</v>
      </c>
      <c r="AN1935" s="27" t="s">
        <v>1643</v>
      </c>
      <c r="AO1935" s="27" t="s">
        <v>1656</v>
      </c>
      <c r="AP1935" s="15" t="s">
        <v>1673</v>
      </c>
    </row>
    <row r="1936" spans="1:42" x14ac:dyDescent="0.2">
      <c r="D1936" s="28" t="s">
        <v>1243</v>
      </c>
      <c r="F1936" s="29">
        <v>1</v>
      </c>
    </row>
    <row r="1937" spans="1:42" x14ac:dyDescent="0.2">
      <c r="A1937" s="30" t="s">
        <v>974</v>
      </c>
      <c r="B1937" s="30" t="s">
        <v>1117</v>
      </c>
      <c r="C1937" s="30" t="s">
        <v>1144</v>
      </c>
      <c r="D1937" s="39" t="s">
        <v>1694</v>
      </c>
      <c r="E1937" s="30" t="s">
        <v>1604</v>
      </c>
      <c r="F1937" s="31">
        <v>1</v>
      </c>
      <c r="G1937" s="31">
        <v>0</v>
      </c>
      <c r="H1937" s="31">
        <f>ROUND(F1937*AD1937,2)</f>
        <v>0</v>
      </c>
      <c r="I1937" s="31">
        <f>J1937-H1937</f>
        <v>0</v>
      </c>
      <c r="J1937" s="31">
        <f>ROUND(F1937*G1937,2)</f>
        <v>0</v>
      </c>
      <c r="K1937" s="31">
        <v>1.4500000000000001E-2</v>
      </c>
      <c r="L1937" s="31">
        <f>F1937*K1937</f>
        <v>1.4500000000000001E-2</v>
      </c>
      <c r="M1937" s="32" t="s">
        <v>1623</v>
      </c>
      <c r="N1937" s="31">
        <f>IF(M1937="5",I1937,0)</f>
        <v>0</v>
      </c>
      <c r="Y1937" s="31">
        <f>IF(AC1937=0,J1937,0)</f>
        <v>0</v>
      </c>
      <c r="Z1937" s="31">
        <f>IF(AC1937=15,J1937,0)</f>
        <v>0</v>
      </c>
      <c r="AA1937" s="31">
        <f>IF(AC1937=21,J1937,0)</f>
        <v>0</v>
      </c>
      <c r="AC1937" s="26">
        <v>21</v>
      </c>
      <c r="AD1937" s="26">
        <f>G1937*1</f>
        <v>0</v>
      </c>
      <c r="AE1937" s="26">
        <f>G1937*(1-1)</f>
        <v>0</v>
      </c>
      <c r="AL1937" s="26">
        <f>F1937*AD1937</f>
        <v>0</v>
      </c>
      <c r="AM1937" s="26">
        <f>F1937*AE1937</f>
        <v>0</v>
      </c>
      <c r="AN1937" s="27" t="s">
        <v>1643</v>
      </c>
      <c r="AO1937" s="27" t="s">
        <v>1656</v>
      </c>
      <c r="AP1937" s="15" t="s">
        <v>1673</v>
      </c>
    </row>
    <row r="1938" spans="1:42" x14ac:dyDescent="0.2">
      <c r="D1938" s="28" t="s">
        <v>1243</v>
      </c>
      <c r="F1938" s="29">
        <v>1</v>
      </c>
    </row>
    <row r="1939" spans="1:42" x14ac:dyDescent="0.2">
      <c r="A1939" s="30" t="s">
        <v>975</v>
      </c>
      <c r="B1939" s="30" t="s">
        <v>1117</v>
      </c>
      <c r="C1939" s="30" t="s">
        <v>1143</v>
      </c>
      <c r="D1939" s="30" t="s">
        <v>1678</v>
      </c>
      <c r="E1939" s="30" t="s">
        <v>1604</v>
      </c>
      <c r="F1939" s="31">
        <v>1</v>
      </c>
      <c r="G1939" s="31">
        <v>0</v>
      </c>
      <c r="H1939" s="31">
        <f>ROUND(F1939*AD1939,2)</f>
        <v>0</v>
      </c>
      <c r="I1939" s="31">
        <f>J1939-H1939</f>
        <v>0</v>
      </c>
      <c r="J1939" s="31">
        <f>ROUND(F1939*G1939,2)</f>
        <v>0</v>
      </c>
      <c r="K1939" s="31">
        <v>1E-3</v>
      </c>
      <c r="L1939" s="31">
        <f>F1939*K1939</f>
        <v>1E-3</v>
      </c>
      <c r="M1939" s="32" t="s">
        <v>1623</v>
      </c>
      <c r="N1939" s="31">
        <f>IF(M1939="5",I1939,0)</f>
        <v>0</v>
      </c>
      <c r="Y1939" s="31">
        <f>IF(AC1939=0,J1939,0)</f>
        <v>0</v>
      </c>
      <c r="Z1939" s="31">
        <f>IF(AC1939=15,J1939,0)</f>
        <v>0</v>
      </c>
      <c r="AA1939" s="31">
        <f>IF(AC1939=21,J1939,0)</f>
        <v>0</v>
      </c>
      <c r="AC1939" s="26">
        <v>21</v>
      </c>
      <c r="AD1939" s="26">
        <f>G1939*1</f>
        <v>0</v>
      </c>
      <c r="AE1939" s="26">
        <f>G1939*(1-1)</f>
        <v>0</v>
      </c>
      <c r="AL1939" s="26">
        <f>F1939*AD1939</f>
        <v>0</v>
      </c>
      <c r="AM1939" s="26">
        <f>F1939*AE1939</f>
        <v>0</v>
      </c>
      <c r="AN1939" s="27" t="s">
        <v>1643</v>
      </c>
      <c r="AO1939" s="27" t="s">
        <v>1656</v>
      </c>
      <c r="AP1939" s="15" t="s">
        <v>1673</v>
      </c>
    </row>
    <row r="1940" spans="1:42" x14ac:dyDescent="0.2">
      <c r="D1940" s="28" t="s">
        <v>1243</v>
      </c>
      <c r="F1940" s="29">
        <v>1</v>
      </c>
    </row>
    <row r="1941" spans="1:42" x14ac:dyDescent="0.2">
      <c r="A1941" s="23" t="s">
        <v>976</v>
      </c>
      <c r="B1941" s="23" t="s">
        <v>1117</v>
      </c>
      <c r="C1941" s="23" t="s">
        <v>1145</v>
      </c>
      <c r="D1941" s="23" t="s">
        <v>1250</v>
      </c>
      <c r="E1941" s="23" t="s">
        <v>1605</v>
      </c>
      <c r="F1941" s="24">
        <v>1</v>
      </c>
      <c r="G1941" s="24">
        <v>0</v>
      </c>
      <c r="H1941" s="24">
        <f>ROUND(F1941*AD1941,2)</f>
        <v>0</v>
      </c>
      <c r="I1941" s="24">
        <f>J1941-H1941</f>
        <v>0</v>
      </c>
      <c r="J1941" s="24">
        <f>ROUND(F1941*G1941,2)</f>
        <v>0</v>
      </c>
      <c r="K1941" s="24">
        <v>1.7000000000000001E-4</v>
      </c>
      <c r="L1941" s="24">
        <f>F1941*K1941</f>
        <v>1.7000000000000001E-4</v>
      </c>
      <c r="M1941" s="25" t="s">
        <v>7</v>
      </c>
      <c r="N1941" s="24">
        <f>IF(M1941="5",I1941,0)</f>
        <v>0</v>
      </c>
      <c r="Y1941" s="24">
        <f>IF(AC1941=0,J1941,0)</f>
        <v>0</v>
      </c>
      <c r="Z1941" s="24">
        <f>IF(AC1941=15,J1941,0)</f>
        <v>0</v>
      </c>
      <c r="AA1941" s="24">
        <f>IF(AC1941=21,J1941,0)</f>
        <v>0</v>
      </c>
      <c r="AC1941" s="26">
        <v>21</v>
      </c>
      <c r="AD1941" s="26">
        <f>G1941*0.503959731543624</f>
        <v>0</v>
      </c>
      <c r="AE1941" s="26">
        <f>G1941*(1-0.503959731543624)</f>
        <v>0</v>
      </c>
      <c r="AL1941" s="26">
        <f>F1941*AD1941</f>
        <v>0</v>
      </c>
      <c r="AM1941" s="26">
        <f>F1941*AE1941</f>
        <v>0</v>
      </c>
      <c r="AN1941" s="27" t="s">
        <v>1643</v>
      </c>
      <c r="AO1941" s="27" t="s">
        <v>1656</v>
      </c>
      <c r="AP1941" s="15" t="s">
        <v>1673</v>
      </c>
    </row>
    <row r="1942" spans="1:42" x14ac:dyDescent="0.2">
      <c r="D1942" s="28" t="s">
        <v>1243</v>
      </c>
      <c r="F1942" s="29">
        <v>1</v>
      </c>
    </row>
    <row r="1943" spans="1:42" x14ac:dyDescent="0.2">
      <c r="A1943" s="23" t="s">
        <v>977</v>
      </c>
      <c r="B1943" s="23" t="s">
        <v>1117</v>
      </c>
      <c r="C1943" s="23" t="s">
        <v>1146</v>
      </c>
      <c r="D1943" s="40" t="s">
        <v>1695</v>
      </c>
      <c r="E1943" s="23" t="s">
        <v>1601</v>
      </c>
      <c r="F1943" s="24">
        <v>1.2</v>
      </c>
      <c r="G1943" s="24">
        <v>0</v>
      </c>
      <c r="H1943" s="24">
        <f>ROUND(F1943*AD1943,2)</f>
        <v>0</v>
      </c>
      <c r="I1943" s="24">
        <f>J1943-H1943</f>
        <v>0</v>
      </c>
      <c r="J1943" s="24">
        <f>ROUND(F1943*G1943,2)</f>
        <v>0</v>
      </c>
      <c r="K1943" s="24">
        <v>8.9999999999999993E-3</v>
      </c>
      <c r="L1943" s="24">
        <f>F1943*K1943</f>
        <v>1.0799999999999999E-2</v>
      </c>
      <c r="M1943" s="25" t="s">
        <v>7</v>
      </c>
      <c r="N1943" s="24">
        <f>IF(M1943="5",I1943,0)</f>
        <v>0</v>
      </c>
      <c r="Y1943" s="24">
        <f>IF(AC1943=0,J1943,0)</f>
        <v>0</v>
      </c>
      <c r="Z1943" s="24">
        <f>IF(AC1943=15,J1943,0)</f>
        <v>0</v>
      </c>
      <c r="AA1943" s="24">
        <f>IF(AC1943=21,J1943,0)</f>
        <v>0</v>
      </c>
      <c r="AC1943" s="26">
        <v>21</v>
      </c>
      <c r="AD1943" s="26">
        <f>G1943*1</f>
        <v>0</v>
      </c>
      <c r="AE1943" s="26">
        <f>G1943*(1-1)</f>
        <v>0</v>
      </c>
      <c r="AL1943" s="26">
        <f>F1943*AD1943</f>
        <v>0</v>
      </c>
      <c r="AM1943" s="26">
        <f>F1943*AE1943</f>
        <v>0</v>
      </c>
      <c r="AN1943" s="27" t="s">
        <v>1643</v>
      </c>
      <c r="AO1943" s="27" t="s">
        <v>1656</v>
      </c>
      <c r="AP1943" s="15" t="s">
        <v>1673</v>
      </c>
    </row>
    <row r="1944" spans="1:42" x14ac:dyDescent="0.2">
      <c r="D1944" s="28" t="s">
        <v>1251</v>
      </c>
      <c r="F1944" s="29">
        <v>1.2</v>
      </c>
    </row>
    <row r="1945" spans="1:42" x14ac:dyDescent="0.2">
      <c r="A1945" s="23" t="s">
        <v>978</v>
      </c>
      <c r="B1945" s="23" t="s">
        <v>1117</v>
      </c>
      <c r="C1945" s="23" t="s">
        <v>1147</v>
      </c>
      <c r="D1945" s="23" t="s">
        <v>1679</v>
      </c>
      <c r="E1945" s="23" t="s">
        <v>1604</v>
      </c>
      <c r="F1945" s="24">
        <v>1</v>
      </c>
      <c r="G1945" s="24">
        <v>0</v>
      </c>
      <c r="H1945" s="24">
        <f>ROUND(F1945*AD1945,2)</f>
        <v>0</v>
      </c>
      <c r="I1945" s="24">
        <f>J1945-H1945</f>
        <v>0</v>
      </c>
      <c r="J1945" s="24">
        <f>ROUND(F1945*G1945,2)</f>
        <v>0</v>
      </c>
      <c r="K1945" s="24">
        <v>7.0000000000000001E-3</v>
      </c>
      <c r="L1945" s="24">
        <f>F1945*K1945</f>
        <v>7.0000000000000001E-3</v>
      </c>
      <c r="M1945" s="25" t="s">
        <v>7</v>
      </c>
      <c r="N1945" s="24">
        <f>IF(M1945="5",I1945,0)</f>
        <v>0</v>
      </c>
      <c r="Y1945" s="24">
        <f>IF(AC1945=0,J1945,0)</f>
        <v>0</v>
      </c>
      <c r="Z1945" s="24">
        <f>IF(AC1945=15,J1945,0)</f>
        <v>0</v>
      </c>
      <c r="AA1945" s="24">
        <f>IF(AC1945=21,J1945,0)</f>
        <v>0</v>
      </c>
      <c r="AC1945" s="26">
        <v>21</v>
      </c>
      <c r="AD1945" s="26">
        <f>G1945*1</f>
        <v>0</v>
      </c>
      <c r="AE1945" s="26">
        <f>G1945*(1-1)</f>
        <v>0</v>
      </c>
      <c r="AL1945" s="26">
        <f>F1945*AD1945</f>
        <v>0</v>
      </c>
      <c r="AM1945" s="26">
        <f>F1945*AE1945</f>
        <v>0</v>
      </c>
      <c r="AN1945" s="27" t="s">
        <v>1643</v>
      </c>
      <c r="AO1945" s="27" t="s">
        <v>1656</v>
      </c>
      <c r="AP1945" s="15" t="s">
        <v>1673</v>
      </c>
    </row>
    <row r="1946" spans="1:42" x14ac:dyDescent="0.2">
      <c r="D1946" s="28" t="s">
        <v>1243</v>
      </c>
      <c r="F1946" s="29">
        <v>1</v>
      </c>
    </row>
    <row r="1947" spans="1:42" x14ac:dyDescent="0.2">
      <c r="A1947" s="23" t="s">
        <v>979</v>
      </c>
      <c r="B1947" s="23" t="s">
        <v>1117</v>
      </c>
      <c r="C1947" s="23" t="s">
        <v>1148</v>
      </c>
      <c r="D1947" s="40" t="s">
        <v>1696</v>
      </c>
      <c r="E1947" s="23" t="s">
        <v>1604</v>
      </c>
      <c r="F1947" s="24">
        <v>1</v>
      </c>
      <c r="G1947" s="24">
        <v>0</v>
      </c>
      <c r="H1947" s="24">
        <f>ROUND(F1947*AD1947,2)</f>
        <v>0</v>
      </c>
      <c r="I1947" s="24">
        <f>J1947-H1947</f>
        <v>0</v>
      </c>
      <c r="J1947" s="24">
        <f>ROUND(F1947*G1947,2)</f>
        <v>0</v>
      </c>
      <c r="K1947" s="24">
        <v>2.7999999999999998E-4</v>
      </c>
      <c r="L1947" s="24">
        <f>F1947*K1947</f>
        <v>2.7999999999999998E-4</v>
      </c>
      <c r="M1947" s="25" t="s">
        <v>7</v>
      </c>
      <c r="N1947" s="24">
        <f>IF(M1947="5",I1947,0)</f>
        <v>0</v>
      </c>
      <c r="Y1947" s="24">
        <f>IF(AC1947=0,J1947,0)</f>
        <v>0</v>
      </c>
      <c r="Z1947" s="24">
        <f>IF(AC1947=15,J1947,0)</f>
        <v>0</v>
      </c>
      <c r="AA1947" s="24">
        <f>IF(AC1947=21,J1947,0)</f>
        <v>0</v>
      </c>
      <c r="AC1947" s="26">
        <v>21</v>
      </c>
      <c r="AD1947" s="26">
        <f>G1947*1</f>
        <v>0</v>
      </c>
      <c r="AE1947" s="26">
        <f>G1947*(1-1)</f>
        <v>0</v>
      </c>
      <c r="AL1947" s="26">
        <f>F1947*AD1947</f>
        <v>0</v>
      </c>
      <c r="AM1947" s="26">
        <f>F1947*AE1947</f>
        <v>0</v>
      </c>
      <c r="AN1947" s="27" t="s">
        <v>1643</v>
      </c>
      <c r="AO1947" s="27" t="s">
        <v>1656</v>
      </c>
      <c r="AP1947" s="15" t="s">
        <v>1673</v>
      </c>
    </row>
    <row r="1948" spans="1:42" x14ac:dyDescent="0.2">
      <c r="D1948" s="28" t="s">
        <v>1243</v>
      </c>
      <c r="F1948" s="29">
        <v>1</v>
      </c>
    </row>
    <row r="1949" spans="1:42" x14ac:dyDescent="0.2">
      <c r="A1949" s="23" t="s">
        <v>980</v>
      </c>
      <c r="B1949" s="23" t="s">
        <v>1117</v>
      </c>
      <c r="C1949" s="23" t="s">
        <v>1149</v>
      </c>
      <c r="D1949" s="40" t="s">
        <v>1697</v>
      </c>
      <c r="E1949" s="23" t="s">
        <v>1604</v>
      </c>
      <c r="F1949" s="24">
        <v>1</v>
      </c>
      <c r="G1949" s="24">
        <v>0</v>
      </c>
      <c r="H1949" s="24">
        <f>ROUND(F1949*AD1949,2)</f>
        <v>0</v>
      </c>
      <c r="I1949" s="24">
        <f>J1949-H1949</f>
        <v>0</v>
      </c>
      <c r="J1949" s="24">
        <f>ROUND(F1949*G1949,2)</f>
        <v>0</v>
      </c>
      <c r="K1949" s="24">
        <v>1.1000000000000001E-3</v>
      </c>
      <c r="L1949" s="24">
        <f>F1949*K1949</f>
        <v>1.1000000000000001E-3</v>
      </c>
      <c r="M1949" s="25" t="s">
        <v>7</v>
      </c>
      <c r="N1949" s="24">
        <f>IF(M1949="5",I1949,0)</f>
        <v>0</v>
      </c>
      <c r="Y1949" s="24">
        <f>IF(AC1949=0,J1949,0)</f>
        <v>0</v>
      </c>
      <c r="Z1949" s="24">
        <f>IF(AC1949=15,J1949,0)</f>
        <v>0</v>
      </c>
      <c r="AA1949" s="24">
        <f>IF(AC1949=21,J1949,0)</f>
        <v>0</v>
      </c>
      <c r="AC1949" s="26">
        <v>21</v>
      </c>
      <c r="AD1949" s="26">
        <f>G1949*1</f>
        <v>0</v>
      </c>
      <c r="AE1949" s="26">
        <f>G1949*(1-1)</f>
        <v>0</v>
      </c>
      <c r="AL1949" s="26">
        <f>F1949*AD1949</f>
        <v>0</v>
      </c>
      <c r="AM1949" s="26">
        <f>F1949*AE1949</f>
        <v>0</v>
      </c>
      <c r="AN1949" s="27" t="s">
        <v>1643</v>
      </c>
      <c r="AO1949" s="27" t="s">
        <v>1656</v>
      </c>
      <c r="AP1949" s="15" t="s">
        <v>1673</v>
      </c>
    </row>
    <row r="1950" spans="1:42" x14ac:dyDescent="0.2">
      <c r="D1950" s="28" t="s">
        <v>1243</v>
      </c>
      <c r="F1950" s="29">
        <v>1</v>
      </c>
    </row>
    <row r="1951" spans="1:42" x14ac:dyDescent="0.2">
      <c r="A1951" s="23" t="s">
        <v>981</v>
      </c>
      <c r="B1951" s="23" t="s">
        <v>1117</v>
      </c>
      <c r="C1951" s="23" t="s">
        <v>1150</v>
      </c>
      <c r="D1951" s="23" t="s">
        <v>1252</v>
      </c>
      <c r="E1951" s="23" t="s">
        <v>1604</v>
      </c>
      <c r="F1951" s="24">
        <v>1</v>
      </c>
      <c r="G1951" s="24">
        <v>0</v>
      </c>
      <c r="H1951" s="24">
        <f>ROUND(F1951*AD1951,2)</f>
        <v>0</v>
      </c>
      <c r="I1951" s="24">
        <f>J1951-H1951</f>
        <v>0</v>
      </c>
      <c r="J1951" s="24">
        <f>ROUND(F1951*G1951,2)</f>
        <v>0</v>
      </c>
      <c r="K1951" s="24">
        <v>1.2999999999999999E-4</v>
      </c>
      <c r="L1951" s="24">
        <f>F1951*K1951</f>
        <v>1.2999999999999999E-4</v>
      </c>
      <c r="M1951" s="25" t="s">
        <v>7</v>
      </c>
      <c r="N1951" s="24">
        <f>IF(M1951="5",I1951,0)</f>
        <v>0</v>
      </c>
      <c r="Y1951" s="24">
        <f>IF(AC1951=0,J1951,0)</f>
        <v>0</v>
      </c>
      <c r="Z1951" s="24">
        <f>IF(AC1951=15,J1951,0)</f>
        <v>0</v>
      </c>
      <c r="AA1951" s="24">
        <f>IF(AC1951=21,J1951,0)</f>
        <v>0</v>
      </c>
      <c r="AC1951" s="26">
        <v>21</v>
      </c>
      <c r="AD1951" s="26">
        <f>G1951*0.234411764705882</f>
        <v>0</v>
      </c>
      <c r="AE1951" s="26">
        <f>G1951*(1-0.234411764705882)</f>
        <v>0</v>
      </c>
      <c r="AL1951" s="26">
        <f>F1951*AD1951</f>
        <v>0</v>
      </c>
      <c r="AM1951" s="26">
        <f>F1951*AE1951</f>
        <v>0</v>
      </c>
      <c r="AN1951" s="27" t="s">
        <v>1643</v>
      </c>
      <c r="AO1951" s="27" t="s">
        <v>1656</v>
      </c>
      <c r="AP1951" s="15" t="s">
        <v>1673</v>
      </c>
    </row>
    <row r="1952" spans="1:42" x14ac:dyDescent="0.2">
      <c r="D1952" s="28" t="s">
        <v>1243</v>
      </c>
      <c r="F1952" s="29">
        <v>1</v>
      </c>
    </row>
    <row r="1953" spans="1:42" x14ac:dyDescent="0.2">
      <c r="A1953" s="23" t="s">
        <v>982</v>
      </c>
      <c r="B1953" s="23" t="s">
        <v>1117</v>
      </c>
      <c r="C1953" s="23" t="s">
        <v>1151</v>
      </c>
      <c r="D1953" s="40" t="s">
        <v>1698</v>
      </c>
      <c r="E1953" s="23" t="s">
        <v>1604</v>
      </c>
      <c r="F1953" s="24">
        <v>1</v>
      </c>
      <c r="G1953" s="24">
        <v>0</v>
      </c>
      <c r="H1953" s="24">
        <f>ROUND(F1953*AD1953,2)</f>
        <v>0</v>
      </c>
      <c r="I1953" s="24">
        <f>J1953-H1953</f>
        <v>0</v>
      </c>
      <c r="J1953" s="24">
        <f>ROUND(F1953*G1953,2)</f>
        <v>0</v>
      </c>
      <c r="K1953" s="24">
        <v>6.9999999999999999E-4</v>
      </c>
      <c r="L1953" s="24">
        <f>F1953*K1953</f>
        <v>6.9999999999999999E-4</v>
      </c>
      <c r="M1953" s="25" t="s">
        <v>7</v>
      </c>
      <c r="N1953" s="24">
        <f>IF(M1953="5",I1953,0)</f>
        <v>0</v>
      </c>
      <c r="Y1953" s="24">
        <f>IF(AC1953=0,J1953,0)</f>
        <v>0</v>
      </c>
      <c r="Z1953" s="24">
        <f>IF(AC1953=15,J1953,0)</f>
        <v>0</v>
      </c>
      <c r="AA1953" s="24">
        <f>IF(AC1953=21,J1953,0)</f>
        <v>0</v>
      </c>
      <c r="AC1953" s="26">
        <v>21</v>
      </c>
      <c r="AD1953" s="26">
        <f>G1953*1</f>
        <v>0</v>
      </c>
      <c r="AE1953" s="26">
        <f>G1953*(1-1)</f>
        <v>0</v>
      </c>
      <c r="AL1953" s="26">
        <f>F1953*AD1953</f>
        <v>0</v>
      </c>
      <c r="AM1953" s="26">
        <f>F1953*AE1953</f>
        <v>0</v>
      </c>
      <c r="AN1953" s="27" t="s">
        <v>1643</v>
      </c>
      <c r="AO1953" s="27" t="s">
        <v>1656</v>
      </c>
      <c r="AP1953" s="15" t="s">
        <v>1673</v>
      </c>
    </row>
    <row r="1954" spans="1:42" x14ac:dyDescent="0.2">
      <c r="D1954" s="28" t="s">
        <v>1243</v>
      </c>
      <c r="F1954" s="29">
        <v>1</v>
      </c>
    </row>
    <row r="1955" spans="1:42" x14ac:dyDescent="0.2">
      <c r="A1955" s="23" t="s">
        <v>983</v>
      </c>
      <c r="B1955" s="23" t="s">
        <v>1117</v>
      </c>
      <c r="C1955" s="23" t="s">
        <v>1152</v>
      </c>
      <c r="D1955" s="23" t="s">
        <v>1253</v>
      </c>
      <c r="E1955" s="23" t="s">
        <v>1602</v>
      </c>
      <c r="F1955" s="24">
        <v>7.0000000000000007E-2</v>
      </c>
      <c r="G1955" s="24">
        <v>0</v>
      </c>
      <c r="H1955" s="24">
        <f>ROUND(F1955*AD1955,2)</f>
        <v>0</v>
      </c>
      <c r="I1955" s="24">
        <f>J1955-H1955</f>
        <v>0</v>
      </c>
      <c r="J1955" s="24">
        <f>ROUND(F1955*G1955,2)</f>
        <v>0</v>
      </c>
      <c r="K1955" s="24">
        <v>0</v>
      </c>
      <c r="L1955" s="24">
        <f>F1955*K1955</f>
        <v>0</v>
      </c>
      <c r="M1955" s="25" t="s">
        <v>10</v>
      </c>
      <c r="N1955" s="24">
        <f>IF(M1955="5",I1955,0)</f>
        <v>0</v>
      </c>
      <c r="Y1955" s="24">
        <f>IF(AC1955=0,J1955,0)</f>
        <v>0</v>
      </c>
      <c r="Z1955" s="24">
        <f>IF(AC1955=15,J1955,0)</f>
        <v>0</v>
      </c>
      <c r="AA1955" s="24">
        <f>IF(AC1955=21,J1955,0)</f>
        <v>0</v>
      </c>
      <c r="AC1955" s="26">
        <v>21</v>
      </c>
      <c r="AD1955" s="26">
        <f>G1955*0</f>
        <v>0</v>
      </c>
      <c r="AE1955" s="26">
        <f>G1955*(1-0)</f>
        <v>0</v>
      </c>
      <c r="AL1955" s="26">
        <f>F1955*AD1955</f>
        <v>0</v>
      </c>
      <c r="AM1955" s="26">
        <f>F1955*AE1955</f>
        <v>0</v>
      </c>
      <c r="AN1955" s="27" t="s">
        <v>1643</v>
      </c>
      <c r="AO1955" s="27" t="s">
        <v>1656</v>
      </c>
      <c r="AP1955" s="15" t="s">
        <v>1673</v>
      </c>
    </row>
    <row r="1956" spans="1:42" x14ac:dyDescent="0.2">
      <c r="D1956" s="28" t="s">
        <v>1254</v>
      </c>
      <c r="F1956" s="29">
        <v>7.0000000000000007E-2</v>
      </c>
    </row>
    <row r="1957" spans="1:42" x14ac:dyDescent="0.2">
      <c r="A1957" s="20"/>
      <c r="B1957" s="21" t="s">
        <v>1117</v>
      </c>
      <c r="C1957" s="21" t="s">
        <v>755</v>
      </c>
      <c r="D1957" s="42" t="s">
        <v>1255</v>
      </c>
      <c r="E1957" s="43"/>
      <c r="F1957" s="43"/>
      <c r="G1957" s="43"/>
      <c r="H1957" s="22">
        <f>SUM(H1958:H1965)</f>
        <v>0</v>
      </c>
      <c r="I1957" s="22">
        <f>SUM(I1958:I1965)</f>
        <v>0</v>
      </c>
      <c r="J1957" s="22">
        <f>H1957+I1957</f>
        <v>0</v>
      </c>
      <c r="K1957" s="15"/>
      <c r="L1957" s="22">
        <f>SUM(L1958:L1965)</f>
        <v>0.11414299999999999</v>
      </c>
      <c r="O1957" s="22">
        <f>IF(P1957="PR",J1957,SUM(N1958:N1965))</f>
        <v>0</v>
      </c>
      <c r="P1957" s="15" t="s">
        <v>1627</v>
      </c>
      <c r="Q1957" s="22">
        <f>IF(P1957="HS",H1957,0)</f>
        <v>0</v>
      </c>
      <c r="R1957" s="22">
        <f>IF(P1957="HS",I1957-O1957,0)</f>
        <v>0</v>
      </c>
      <c r="S1957" s="22">
        <f>IF(P1957="PS",H1957,0)</f>
        <v>0</v>
      </c>
      <c r="T1957" s="22">
        <f>IF(P1957="PS",I1957-O1957,0)</f>
        <v>0</v>
      </c>
      <c r="U1957" s="22">
        <f>IF(P1957="MP",H1957,0)</f>
        <v>0</v>
      </c>
      <c r="V1957" s="22">
        <f>IF(P1957="MP",I1957-O1957,0)</f>
        <v>0</v>
      </c>
      <c r="W1957" s="22">
        <f>IF(P1957="OM",H1957,0)</f>
        <v>0</v>
      </c>
      <c r="X1957" s="15" t="s">
        <v>1117</v>
      </c>
      <c r="AH1957" s="22">
        <f>SUM(Y1958:Y1965)</f>
        <v>0</v>
      </c>
      <c r="AI1957" s="22">
        <f>SUM(Z1958:Z1965)</f>
        <v>0</v>
      </c>
      <c r="AJ1957" s="22">
        <f>SUM(AA1958:AA1965)</f>
        <v>0</v>
      </c>
    </row>
    <row r="1958" spans="1:42" x14ac:dyDescent="0.2">
      <c r="A1958" s="23" t="s">
        <v>984</v>
      </c>
      <c r="B1958" s="23" t="s">
        <v>1117</v>
      </c>
      <c r="C1958" s="23" t="s">
        <v>1153</v>
      </c>
      <c r="D1958" s="40" t="s">
        <v>1699</v>
      </c>
      <c r="E1958" s="23" t="s">
        <v>1600</v>
      </c>
      <c r="F1958" s="24">
        <v>5.41</v>
      </c>
      <c r="G1958" s="24">
        <v>0</v>
      </c>
      <c r="H1958" s="24">
        <f>ROUND(F1958*AD1958,2)</f>
        <v>0</v>
      </c>
      <c r="I1958" s="24">
        <f>J1958-H1958</f>
        <v>0</v>
      </c>
      <c r="J1958" s="24">
        <f>ROUND(F1958*G1958,2)</f>
        <v>0</v>
      </c>
      <c r="K1958" s="24">
        <v>3.5000000000000001E-3</v>
      </c>
      <c r="L1958" s="24">
        <f>F1958*K1958</f>
        <v>1.8935E-2</v>
      </c>
      <c r="M1958" s="25" t="s">
        <v>7</v>
      </c>
      <c r="N1958" s="24">
        <f>IF(M1958="5",I1958,0)</f>
        <v>0</v>
      </c>
      <c r="Y1958" s="24">
        <f>IF(AC1958=0,J1958,0)</f>
        <v>0</v>
      </c>
      <c r="Z1958" s="24">
        <f>IF(AC1958=15,J1958,0)</f>
        <v>0</v>
      </c>
      <c r="AA1958" s="24">
        <f>IF(AC1958=21,J1958,0)</f>
        <v>0</v>
      </c>
      <c r="AC1958" s="26">
        <v>21</v>
      </c>
      <c r="AD1958" s="26">
        <f>G1958*0.372054263565891</f>
        <v>0</v>
      </c>
      <c r="AE1958" s="26">
        <f>G1958*(1-0.372054263565891)</f>
        <v>0</v>
      </c>
      <c r="AL1958" s="26">
        <f>F1958*AD1958</f>
        <v>0</v>
      </c>
      <c r="AM1958" s="26">
        <f>F1958*AE1958</f>
        <v>0</v>
      </c>
      <c r="AN1958" s="27" t="s">
        <v>1644</v>
      </c>
      <c r="AO1958" s="27" t="s">
        <v>1657</v>
      </c>
      <c r="AP1958" s="15" t="s">
        <v>1673</v>
      </c>
    </row>
    <row r="1959" spans="1:42" x14ac:dyDescent="0.2">
      <c r="D1959" s="28" t="s">
        <v>1572</v>
      </c>
      <c r="F1959" s="29">
        <v>1.33</v>
      </c>
    </row>
    <row r="1960" spans="1:42" x14ac:dyDescent="0.2">
      <c r="D1960" s="28" t="s">
        <v>1573</v>
      </c>
      <c r="F1960" s="29">
        <v>4.08</v>
      </c>
    </row>
    <row r="1961" spans="1:42" x14ac:dyDescent="0.2">
      <c r="A1961" s="23" t="s">
        <v>985</v>
      </c>
      <c r="B1961" s="23" t="s">
        <v>1117</v>
      </c>
      <c r="C1961" s="23" t="s">
        <v>1154</v>
      </c>
      <c r="D1961" s="23" t="s">
        <v>1256</v>
      </c>
      <c r="E1961" s="23" t="s">
        <v>1600</v>
      </c>
      <c r="F1961" s="24">
        <v>5.41</v>
      </c>
      <c r="G1961" s="24">
        <v>0</v>
      </c>
      <c r="H1961" s="24">
        <f>ROUND(F1961*AD1961,2)</f>
        <v>0</v>
      </c>
      <c r="I1961" s="24">
        <f>J1961-H1961</f>
        <v>0</v>
      </c>
      <c r="J1961" s="24">
        <f>ROUND(F1961*G1961,2)</f>
        <v>0</v>
      </c>
      <c r="K1961" s="24">
        <v>8.0000000000000004E-4</v>
      </c>
      <c r="L1961" s="24">
        <f>F1961*K1961</f>
        <v>4.3280000000000002E-3</v>
      </c>
      <c r="M1961" s="25" t="s">
        <v>7</v>
      </c>
      <c r="N1961" s="24">
        <f>IF(M1961="5",I1961,0)</f>
        <v>0</v>
      </c>
      <c r="Y1961" s="24">
        <f>IF(AC1961=0,J1961,0)</f>
        <v>0</v>
      </c>
      <c r="Z1961" s="24">
        <f>IF(AC1961=15,J1961,0)</f>
        <v>0</v>
      </c>
      <c r="AA1961" s="24">
        <f>IF(AC1961=21,J1961,0)</f>
        <v>0</v>
      </c>
      <c r="AC1961" s="26">
        <v>21</v>
      </c>
      <c r="AD1961" s="26">
        <f>G1961*1</f>
        <v>0</v>
      </c>
      <c r="AE1961" s="26">
        <f>G1961*(1-1)</f>
        <v>0</v>
      </c>
      <c r="AL1961" s="26">
        <f>F1961*AD1961</f>
        <v>0</v>
      </c>
      <c r="AM1961" s="26">
        <f>F1961*AE1961</f>
        <v>0</v>
      </c>
      <c r="AN1961" s="27" t="s">
        <v>1644</v>
      </c>
      <c r="AO1961" s="27" t="s">
        <v>1657</v>
      </c>
      <c r="AP1961" s="15" t="s">
        <v>1673</v>
      </c>
    </row>
    <row r="1962" spans="1:42" x14ac:dyDescent="0.2">
      <c r="D1962" s="28" t="s">
        <v>1230</v>
      </c>
      <c r="F1962" s="29">
        <v>5.41</v>
      </c>
    </row>
    <row r="1963" spans="1:42" x14ac:dyDescent="0.2">
      <c r="A1963" s="30" t="s">
        <v>986</v>
      </c>
      <c r="B1963" s="30" t="s">
        <v>1117</v>
      </c>
      <c r="C1963" s="30" t="s">
        <v>1155</v>
      </c>
      <c r="D1963" s="39" t="s">
        <v>1700</v>
      </c>
      <c r="E1963" s="30" t="s">
        <v>1600</v>
      </c>
      <c r="F1963" s="31">
        <v>5.68</v>
      </c>
      <c r="G1963" s="31">
        <v>0</v>
      </c>
      <c r="H1963" s="31">
        <f>ROUND(F1963*AD1963,2)</f>
        <v>0</v>
      </c>
      <c r="I1963" s="31">
        <f>J1963-H1963</f>
        <v>0</v>
      </c>
      <c r="J1963" s="31">
        <f>ROUND(F1963*G1963,2)</f>
        <v>0</v>
      </c>
      <c r="K1963" s="31">
        <v>1.6E-2</v>
      </c>
      <c r="L1963" s="31">
        <f>F1963*K1963</f>
        <v>9.0880000000000002E-2</v>
      </c>
      <c r="M1963" s="32" t="s">
        <v>1623</v>
      </c>
      <c r="N1963" s="31">
        <f>IF(M1963="5",I1963,0)</f>
        <v>0</v>
      </c>
      <c r="Y1963" s="31">
        <f>IF(AC1963=0,J1963,0)</f>
        <v>0</v>
      </c>
      <c r="Z1963" s="31">
        <f>IF(AC1963=15,J1963,0)</f>
        <v>0</v>
      </c>
      <c r="AA1963" s="31">
        <f>IF(AC1963=21,J1963,0)</f>
        <v>0</v>
      </c>
      <c r="AC1963" s="26">
        <v>21</v>
      </c>
      <c r="AD1963" s="26">
        <f>G1963*1</f>
        <v>0</v>
      </c>
      <c r="AE1963" s="26">
        <f>G1963*(1-1)</f>
        <v>0</v>
      </c>
      <c r="AL1963" s="26">
        <f>F1963*AD1963</f>
        <v>0</v>
      </c>
      <c r="AM1963" s="26">
        <f>F1963*AE1963</f>
        <v>0</v>
      </c>
      <c r="AN1963" s="27" t="s">
        <v>1644</v>
      </c>
      <c r="AO1963" s="27" t="s">
        <v>1657</v>
      </c>
      <c r="AP1963" s="15" t="s">
        <v>1673</v>
      </c>
    </row>
    <row r="1964" spans="1:42" x14ac:dyDescent="0.2">
      <c r="D1964" s="28" t="s">
        <v>1257</v>
      </c>
      <c r="F1964" s="29">
        <v>5.68</v>
      </c>
    </row>
    <row r="1965" spans="1:42" x14ac:dyDescent="0.2">
      <c r="A1965" s="23" t="s">
        <v>987</v>
      </c>
      <c r="B1965" s="23" t="s">
        <v>1117</v>
      </c>
      <c r="C1965" s="23" t="s">
        <v>1156</v>
      </c>
      <c r="D1965" s="23" t="s">
        <v>1258</v>
      </c>
      <c r="E1965" s="23" t="s">
        <v>1602</v>
      </c>
      <c r="F1965" s="24">
        <v>0.11</v>
      </c>
      <c r="G1965" s="24">
        <v>0</v>
      </c>
      <c r="H1965" s="24">
        <f>ROUND(F1965*AD1965,2)</f>
        <v>0</v>
      </c>
      <c r="I1965" s="24">
        <f>J1965-H1965</f>
        <v>0</v>
      </c>
      <c r="J1965" s="24">
        <f>ROUND(F1965*G1965,2)</f>
        <v>0</v>
      </c>
      <c r="K1965" s="24">
        <v>0</v>
      </c>
      <c r="L1965" s="24">
        <f>F1965*K1965</f>
        <v>0</v>
      </c>
      <c r="M1965" s="25" t="s">
        <v>10</v>
      </c>
      <c r="N1965" s="24">
        <f>IF(M1965="5",I1965,0)</f>
        <v>0</v>
      </c>
      <c r="Y1965" s="24">
        <f>IF(AC1965=0,J1965,0)</f>
        <v>0</v>
      </c>
      <c r="Z1965" s="24">
        <f>IF(AC1965=15,J1965,0)</f>
        <v>0</v>
      </c>
      <c r="AA1965" s="24">
        <f>IF(AC1965=21,J1965,0)</f>
        <v>0</v>
      </c>
      <c r="AC1965" s="26">
        <v>21</v>
      </c>
      <c r="AD1965" s="26">
        <f>G1965*0</f>
        <v>0</v>
      </c>
      <c r="AE1965" s="26">
        <f>G1965*(1-0)</f>
        <v>0</v>
      </c>
      <c r="AL1965" s="26">
        <f>F1965*AD1965</f>
        <v>0</v>
      </c>
      <c r="AM1965" s="26">
        <f>F1965*AE1965</f>
        <v>0</v>
      </c>
      <c r="AN1965" s="27" t="s">
        <v>1644</v>
      </c>
      <c r="AO1965" s="27" t="s">
        <v>1657</v>
      </c>
      <c r="AP1965" s="15" t="s">
        <v>1673</v>
      </c>
    </row>
    <row r="1966" spans="1:42" x14ac:dyDescent="0.2">
      <c r="D1966" s="28" t="s">
        <v>1574</v>
      </c>
      <c r="F1966" s="29">
        <v>0.11</v>
      </c>
    </row>
    <row r="1967" spans="1:42" x14ac:dyDescent="0.2">
      <c r="A1967" s="20"/>
      <c r="B1967" s="21" t="s">
        <v>1117</v>
      </c>
      <c r="C1967" s="21" t="s">
        <v>764</v>
      </c>
      <c r="D1967" s="42" t="s">
        <v>1260</v>
      </c>
      <c r="E1967" s="43"/>
      <c r="F1967" s="43"/>
      <c r="G1967" s="43"/>
      <c r="H1967" s="22">
        <f>SUM(H1968:H1989)</f>
        <v>0</v>
      </c>
      <c r="I1967" s="22">
        <f>SUM(I1968:I1989)</f>
        <v>0</v>
      </c>
      <c r="J1967" s="22">
        <f>H1967+I1967</f>
        <v>0</v>
      </c>
      <c r="K1967" s="15"/>
      <c r="L1967" s="22">
        <f>SUM(L1968:L1989)</f>
        <v>0.66472980000000004</v>
      </c>
      <c r="O1967" s="22">
        <f>IF(P1967="PR",J1967,SUM(N1968:N1989))</f>
        <v>0</v>
      </c>
      <c r="P1967" s="15" t="s">
        <v>1627</v>
      </c>
      <c r="Q1967" s="22">
        <f>IF(P1967="HS",H1967,0)</f>
        <v>0</v>
      </c>
      <c r="R1967" s="22">
        <f>IF(P1967="HS",I1967-O1967,0)</f>
        <v>0</v>
      </c>
      <c r="S1967" s="22">
        <f>IF(P1967="PS",H1967,0)</f>
        <v>0</v>
      </c>
      <c r="T1967" s="22">
        <f>IF(P1967="PS",I1967-O1967,0)</f>
        <v>0</v>
      </c>
      <c r="U1967" s="22">
        <f>IF(P1967="MP",H1967,0)</f>
        <v>0</v>
      </c>
      <c r="V1967" s="22">
        <f>IF(P1967="MP",I1967-O1967,0)</f>
        <v>0</v>
      </c>
      <c r="W1967" s="22">
        <f>IF(P1967="OM",H1967,0)</f>
        <v>0</v>
      </c>
      <c r="X1967" s="15" t="s">
        <v>1117</v>
      </c>
      <c r="AH1967" s="22">
        <f>SUM(Y1968:Y1989)</f>
        <v>0</v>
      </c>
      <c r="AI1967" s="22">
        <f>SUM(Z1968:Z1989)</f>
        <v>0</v>
      </c>
      <c r="AJ1967" s="22">
        <f>SUM(AA1968:AA1989)</f>
        <v>0</v>
      </c>
    </row>
    <row r="1968" spans="1:42" x14ac:dyDescent="0.2">
      <c r="A1968" s="23" t="s">
        <v>988</v>
      </c>
      <c r="B1968" s="23" t="s">
        <v>1117</v>
      </c>
      <c r="C1968" s="23" t="s">
        <v>1157</v>
      </c>
      <c r="D1968" s="23" t="s">
        <v>1261</v>
      </c>
      <c r="E1968" s="23" t="s">
        <v>1600</v>
      </c>
      <c r="F1968" s="24">
        <v>31.69</v>
      </c>
      <c r="G1968" s="24">
        <v>0</v>
      </c>
      <c r="H1968" s="24">
        <f>ROUND(F1968*AD1968,2)</f>
        <v>0</v>
      </c>
      <c r="I1968" s="24">
        <f>J1968-H1968</f>
        <v>0</v>
      </c>
      <c r="J1968" s="24">
        <f>ROUND(F1968*G1968,2)</f>
        <v>0</v>
      </c>
      <c r="K1968" s="24">
        <v>0</v>
      </c>
      <c r="L1968" s="24">
        <f>F1968*K1968</f>
        <v>0</v>
      </c>
      <c r="M1968" s="25" t="s">
        <v>7</v>
      </c>
      <c r="N1968" s="24">
        <f>IF(M1968="5",I1968,0)</f>
        <v>0</v>
      </c>
      <c r="Y1968" s="24">
        <f>IF(AC1968=0,J1968,0)</f>
        <v>0</v>
      </c>
      <c r="Z1968" s="24">
        <f>IF(AC1968=15,J1968,0)</f>
        <v>0</v>
      </c>
      <c r="AA1968" s="24">
        <f>IF(AC1968=21,J1968,0)</f>
        <v>0</v>
      </c>
      <c r="AC1968" s="26">
        <v>21</v>
      </c>
      <c r="AD1968" s="26">
        <f>G1968*0.334494773519164</f>
        <v>0</v>
      </c>
      <c r="AE1968" s="26">
        <f>G1968*(1-0.334494773519164)</f>
        <v>0</v>
      </c>
      <c r="AL1968" s="26">
        <f>F1968*AD1968</f>
        <v>0</v>
      </c>
      <c r="AM1968" s="26">
        <f>F1968*AE1968</f>
        <v>0</v>
      </c>
      <c r="AN1968" s="27" t="s">
        <v>1645</v>
      </c>
      <c r="AO1968" s="27" t="s">
        <v>1658</v>
      </c>
      <c r="AP1968" s="15" t="s">
        <v>1673</v>
      </c>
    </row>
    <row r="1969" spans="1:42" x14ac:dyDescent="0.2">
      <c r="D1969" s="28" t="s">
        <v>1586</v>
      </c>
      <c r="F1969" s="29">
        <v>10.51</v>
      </c>
    </row>
    <row r="1970" spans="1:42" x14ac:dyDescent="0.2">
      <c r="D1970" s="28" t="s">
        <v>1576</v>
      </c>
      <c r="F1970" s="29">
        <v>21.18</v>
      </c>
    </row>
    <row r="1971" spans="1:42" x14ac:dyDescent="0.2">
      <c r="A1971" s="23" t="s">
        <v>989</v>
      </c>
      <c r="B1971" s="23" t="s">
        <v>1117</v>
      </c>
      <c r="C1971" s="23" t="s">
        <v>1158</v>
      </c>
      <c r="D1971" s="40" t="s">
        <v>1707</v>
      </c>
      <c r="E1971" s="23" t="s">
        <v>1600</v>
      </c>
      <c r="F1971" s="24">
        <v>31.69</v>
      </c>
      <c r="G1971" s="24">
        <v>0</v>
      </c>
      <c r="H1971" s="24">
        <f>ROUND(F1971*AD1971,2)</f>
        <v>0</v>
      </c>
      <c r="I1971" s="24">
        <f>J1971-H1971</f>
        <v>0</v>
      </c>
      <c r="J1971" s="24">
        <f>ROUND(F1971*G1971,2)</f>
        <v>0</v>
      </c>
      <c r="K1971" s="24">
        <v>1.1E-4</v>
      </c>
      <c r="L1971" s="24">
        <f>F1971*K1971</f>
        <v>3.4859000000000001E-3</v>
      </c>
      <c r="M1971" s="25" t="s">
        <v>7</v>
      </c>
      <c r="N1971" s="24">
        <f>IF(M1971="5",I1971,0)</f>
        <v>0</v>
      </c>
      <c r="Y1971" s="24">
        <f>IF(AC1971=0,J1971,0)</f>
        <v>0</v>
      </c>
      <c r="Z1971" s="24">
        <f>IF(AC1971=15,J1971,0)</f>
        <v>0</v>
      </c>
      <c r="AA1971" s="24">
        <f>IF(AC1971=21,J1971,0)</f>
        <v>0</v>
      </c>
      <c r="AC1971" s="26">
        <v>21</v>
      </c>
      <c r="AD1971" s="26">
        <f>G1971*0.75</f>
        <v>0</v>
      </c>
      <c r="AE1971" s="26">
        <f>G1971*(1-0.75)</f>
        <v>0</v>
      </c>
      <c r="AL1971" s="26">
        <f>F1971*AD1971</f>
        <v>0</v>
      </c>
      <c r="AM1971" s="26">
        <f>F1971*AE1971</f>
        <v>0</v>
      </c>
      <c r="AN1971" s="27" t="s">
        <v>1645</v>
      </c>
      <c r="AO1971" s="27" t="s">
        <v>1658</v>
      </c>
      <c r="AP1971" s="15" t="s">
        <v>1673</v>
      </c>
    </row>
    <row r="1972" spans="1:42" x14ac:dyDescent="0.2">
      <c r="D1972" s="28" t="s">
        <v>1577</v>
      </c>
      <c r="F1972" s="29">
        <v>31.69</v>
      </c>
    </row>
    <row r="1973" spans="1:42" x14ac:dyDescent="0.2">
      <c r="A1973" s="23" t="s">
        <v>990</v>
      </c>
      <c r="B1973" s="23" t="s">
        <v>1117</v>
      </c>
      <c r="C1973" s="23" t="s">
        <v>1159</v>
      </c>
      <c r="D1973" s="40" t="s">
        <v>1702</v>
      </c>
      <c r="E1973" s="23" t="s">
        <v>1600</v>
      </c>
      <c r="F1973" s="24">
        <v>31.69</v>
      </c>
      <c r="G1973" s="24">
        <v>0</v>
      </c>
      <c r="H1973" s="24">
        <f>ROUND(F1973*AD1973,2)</f>
        <v>0</v>
      </c>
      <c r="I1973" s="24">
        <f>J1973-H1973</f>
        <v>0</v>
      </c>
      <c r="J1973" s="24">
        <f>ROUND(F1973*G1973,2)</f>
        <v>0</v>
      </c>
      <c r="K1973" s="24">
        <v>3.5000000000000001E-3</v>
      </c>
      <c r="L1973" s="24">
        <f>F1973*K1973</f>
        <v>0.11091500000000001</v>
      </c>
      <c r="M1973" s="25" t="s">
        <v>7</v>
      </c>
      <c r="N1973" s="24">
        <f>IF(M1973="5",I1973,0)</f>
        <v>0</v>
      </c>
      <c r="Y1973" s="24">
        <f>IF(AC1973=0,J1973,0)</f>
        <v>0</v>
      </c>
      <c r="Z1973" s="24">
        <f>IF(AC1973=15,J1973,0)</f>
        <v>0</v>
      </c>
      <c r="AA1973" s="24">
        <f>IF(AC1973=21,J1973,0)</f>
        <v>0</v>
      </c>
      <c r="AC1973" s="26">
        <v>21</v>
      </c>
      <c r="AD1973" s="26">
        <f>G1973*0.315275310834813</f>
        <v>0</v>
      </c>
      <c r="AE1973" s="26">
        <f>G1973*(1-0.315275310834813)</f>
        <v>0</v>
      </c>
      <c r="AL1973" s="26">
        <f>F1973*AD1973</f>
        <v>0</v>
      </c>
      <c r="AM1973" s="26">
        <f>F1973*AE1973</f>
        <v>0</v>
      </c>
      <c r="AN1973" s="27" t="s">
        <v>1645</v>
      </c>
      <c r="AO1973" s="27" t="s">
        <v>1658</v>
      </c>
      <c r="AP1973" s="15" t="s">
        <v>1673</v>
      </c>
    </row>
    <row r="1974" spans="1:42" x14ac:dyDescent="0.2">
      <c r="D1974" s="28" t="s">
        <v>1577</v>
      </c>
      <c r="F1974" s="29">
        <v>31.69</v>
      </c>
    </row>
    <row r="1975" spans="1:42" x14ac:dyDescent="0.2">
      <c r="A1975" s="30" t="s">
        <v>991</v>
      </c>
      <c r="B1975" s="30" t="s">
        <v>1117</v>
      </c>
      <c r="C1975" s="30" t="s">
        <v>1160</v>
      </c>
      <c r="D1975" s="39" t="s">
        <v>1703</v>
      </c>
      <c r="E1975" s="30" t="s">
        <v>1600</v>
      </c>
      <c r="F1975" s="31">
        <v>33.270000000000003</v>
      </c>
      <c r="G1975" s="31">
        <v>0</v>
      </c>
      <c r="H1975" s="31">
        <f>ROUND(F1975*AD1975,2)</f>
        <v>0</v>
      </c>
      <c r="I1975" s="31">
        <f>J1975-H1975</f>
        <v>0</v>
      </c>
      <c r="J1975" s="31">
        <f>ROUND(F1975*G1975,2)</f>
        <v>0</v>
      </c>
      <c r="K1975" s="31">
        <v>1.6E-2</v>
      </c>
      <c r="L1975" s="31">
        <f>F1975*K1975</f>
        <v>0.53232000000000002</v>
      </c>
      <c r="M1975" s="32" t="s">
        <v>1623</v>
      </c>
      <c r="N1975" s="31">
        <f>IF(M1975="5",I1975,0)</f>
        <v>0</v>
      </c>
      <c r="Y1975" s="31">
        <f>IF(AC1975=0,J1975,0)</f>
        <v>0</v>
      </c>
      <c r="Z1975" s="31">
        <f>IF(AC1975=15,J1975,0)</f>
        <v>0</v>
      </c>
      <c r="AA1975" s="31">
        <f>IF(AC1975=21,J1975,0)</f>
        <v>0</v>
      </c>
      <c r="AC1975" s="26">
        <v>21</v>
      </c>
      <c r="AD1975" s="26">
        <f>G1975*1</f>
        <v>0</v>
      </c>
      <c r="AE1975" s="26">
        <f>G1975*(1-1)</f>
        <v>0</v>
      </c>
      <c r="AL1975" s="26">
        <f>F1975*AD1975</f>
        <v>0</v>
      </c>
      <c r="AM1975" s="26">
        <f>F1975*AE1975</f>
        <v>0</v>
      </c>
      <c r="AN1975" s="27" t="s">
        <v>1645</v>
      </c>
      <c r="AO1975" s="27" t="s">
        <v>1658</v>
      </c>
      <c r="AP1975" s="15" t="s">
        <v>1673</v>
      </c>
    </row>
    <row r="1976" spans="1:42" x14ac:dyDescent="0.2">
      <c r="D1976" s="28" t="s">
        <v>1578</v>
      </c>
      <c r="F1976" s="29">
        <v>33.270000000000003</v>
      </c>
    </row>
    <row r="1977" spans="1:42" x14ac:dyDescent="0.2">
      <c r="A1977" s="23" t="s">
        <v>992</v>
      </c>
      <c r="B1977" s="23" t="s">
        <v>1117</v>
      </c>
      <c r="C1977" s="23" t="s">
        <v>1161</v>
      </c>
      <c r="D1977" s="23" t="s">
        <v>1266</v>
      </c>
      <c r="E1977" s="23" t="s">
        <v>1600</v>
      </c>
      <c r="F1977" s="24">
        <v>31.69</v>
      </c>
      <c r="G1977" s="24">
        <v>0</v>
      </c>
      <c r="H1977" s="24">
        <f>ROUND(F1977*AD1977,2)</f>
        <v>0</v>
      </c>
      <c r="I1977" s="24">
        <f>J1977-H1977</f>
        <v>0</v>
      </c>
      <c r="J1977" s="24">
        <f>ROUND(F1977*G1977,2)</f>
        <v>0</v>
      </c>
      <c r="K1977" s="24">
        <v>1.1E-4</v>
      </c>
      <c r="L1977" s="24">
        <f>F1977*K1977</f>
        <v>3.4859000000000001E-3</v>
      </c>
      <c r="M1977" s="25" t="s">
        <v>7</v>
      </c>
      <c r="N1977" s="24">
        <f>IF(M1977="5",I1977,0)</f>
        <v>0</v>
      </c>
      <c r="Y1977" s="24">
        <f>IF(AC1977=0,J1977,0)</f>
        <v>0</v>
      </c>
      <c r="Z1977" s="24">
        <f>IF(AC1977=15,J1977,0)</f>
        <v>0</v>
      </c>
      <c r="AA1977" s="24">
        <f>IF(AC1977=21,J1977,0)</f>
        <v>0</v>
      </c>
      <c r="AC1977" s="26">
        <v>21</v>
      </c>
      <c r="AD1977" s="26">
        <f>G1977*1</f>
        <v>0</v>
      </c>
      <c r="AE1977" s="26">
        <f>G1977*(1-1)</f>
        <v>0</v>
      </c>
      <c r="AL1977" s="26">
        <f>F1977*AD1977</f>
        <v>0</v>
      </c>
      <c r="AM1977" s="26">
        <f>F1977*AE1977</f>
        <v>0</v>
      </c>
      <c r="AN1977" s="27" t="s">
        <v>1645</v>
      </c>
      <c r="AO1977" s="27" t="s">
        <v>1658</v>
      </c>
      <c r="AP1977" s="15" t="s">
        <v>1673</v>
      </c>
    </row>
    <row r="1978" spans="1:42" x14ac:dyDescent="0.2">
      <c r="D1978" s="28" t="s">
        <v>1577</v>
      </c>
      <c r="F1978" s="29">
        <v>31.69</v>
      </c>
    </row>
    <row r="1979" spans="1:42" x14ac:dyDescent="0.2">
      <c r="A1979" s="23" t="s">
        <v>993</v>
      </c>
      <c r="B1979" s="23" t="s">
        <v>1117</v>
      </c>
      <c r="C1979" s="23" t="s">
        <v>1162</v>
      </c>
      <c r="D1979" s="23" t="s">
        <v>1267</v>
      </c>
      <c r="E1979" s="23" t="s">
        <v>1601</v>
      </c>
      <c r="F1979" s="24">
        <v>46.1</v>
      </c>
      <c r="G1979" s="24">
        <v>0</v>
      </c>
      <c r="H1979" s="24">
        <f>ROUND(F1979*AD1979,2)</f>
        <v>0</v>
      </c>
      <c r="I1979" s="24">
        <f>J1979-H1979</f>
        <v>0</v>
      </c>
      <c r="J1979" s="24">
        <f>ROUND(F1979*G1979,2)</f>
        <v>0</v>
      </c>
      <c r="K1979" s="24">
        <v>0</v>
      </c>
      <c r="L1979" s="24">
        <f>F1979*K1979</f>
        <v>0</v>
      </c>
      <c r="M1979" s="25" t="s">
        <v>7</v>
      </c>
      <c r="N1979" s="24">
        <f>IF(M1979="5",I1979,0)</f>
        <v>0</v>
      </c>
      <c r="Y1979" s="24">
        <f>IF(AC1979=0,J1979,0)</f>
        <v>0</v>
      </c>
      <c r="Z1979" s="24">
        <f>IF(AC1979=15,J1979,0)</f>
        <v>0</v>
      </c>
      <c r="AA1979" s="24">
        <f>IF(AC1979=21,J1979,0)</f>
        <v>0</v>
      </c>
      <c r="AC1979" s="26">
        <v>21</v>
      </c>
      <c r="AD1979" s="26">
        <f>G1979*0</f>
        <v>0</v>
      </c>
      <c r="AE1979" s="26">
        <f>G1979*(1-0)</f>
        <v>0</v>
      </c>
      <c r="AL1979" s="26">
        <f>F1979*AD1979</f>
        <v>0</v>
      </c>
      <c r="AM1979" s="26">
        <f>F1979*AE1979</f>
        <v>0</v>
      </c>
      <c r="AN1979" s="27" t="s">
        <v>1645</v>
      </c>
      <c r="AO1979" s="27" t="s">
        <v>1658</v>
      </c>
      <c r="AP1979" s="15" t="s">
        <v>1673</v>
      </c>
    </row>
    <row r="1980" spans="1:42" x14ac:dyDescent="0.2">
      <c r="D1980" s="28" t="s">
        <v>1579</v>
      </c>
      <c r="F1980" s="29">
        <v>28.5</v>
      </c>
    </row>
    <row r="1981" spans="1:42" x14ac:dyDescent="0.2">
      <c r="D1981" s="28" t="s">
        <v>1580</v>
      </c>
      <c r="F1981" s="29">
        <v>8</v>
      </c>
    </row>
    <row r="1982" spans="1:42" x14ac:dyDescent="0.2">
      <c r="D1982" s="28" t="s">
        <v>1325</v>
      </c>
      <c r="F1982" s="29">
        <v>9.6</v>
      </c>
    </row>
    <row r="1983" spans="1:42" x14ac:dyDescent="0.2">
      <c r="A1983" s="23" t="s">
        <v>994</v>
      </c>
      <c r="B1983" s="23" t="s">
        <v>1117</v>
      </c>
      <c r="C1983" s="23" t="s">
        <v>1163</v>
      </c>
      <c r="D1983" s="23" t="s">
        <v>1271</v>
      </c>
      <c r="E1983" s="23" t="s">
        <v>1601</v>
      </c>
      <c r="F1983" s="24">
        <v>8.4</v>
      </c>
      <c r="G1983" s="24">
        <v>0</v>
      </c>
      <c r="H1983" s="24">
        <f>ROUND(F1983*AD1983,2)</f>
        <v>0</v>
      </c>
      <c r="I1983" s="24">
        <f>J1983-H1983</f>
        <v>0</v>
      </c>
      <c r="J1983" s="24">
        <f>ROUND(F1983*G1983,2)</f>
        <v>0</v>
      </c>
      <c r="K1983" s="24">
        <v>2.9999999999999997E-4</v>
      </c>
      <c r="L1983" s="24">
        <f>F1983*K1983</f>
        <v>2.5199999999999997E-3</v>
      </c>
      <c r="M1983" s="25" t="s">
        <v>7</v>
      </c>
      <c r="N1983" s="24">
        <f>IF(M1983="5",I1983,0)</f>
        <v>0</v>
      </c>
      <c r="Y1983" s="24">
        <f>IF(AC1983=0,J1983,0)</f>
        <v>0</v>
      </c>
      <c r="Z1983" s="24">
        <f>IF(AC1983=15,J1983,0)</f>
        <v>0</v>
      </c>
      <c r="AA1983" s="24">
        <f>IF(AC1983=21,J1983,0)</f>
        <v>0</v>
      </c>
      <c r="AC1983" s="26">
        <v>21</v>
      </c>
      <c r="AD1983" s="26">
        <f>G1983*1</f>
        <v>0</v>
      </c>
      <c r="AE1983" s="26">
        <f>G1983*(1-1)</f>
        <v>0</v>
      </c>
      <c r="AL1983" s="26">
        <f>F1983*AD1983</f>
        <v>0</v>
      </c>
      <c r="AM1983" s="26">
        <f>F1983*AE1983</f>
        <v>0</v>
      </c>
      <c r="AN1983" s="27" t="s">
        <v>1645</v>
      </c>
      <c r="AO1983" s="27" t="s">
        <v>1658</v>
      </c>
      <c r="AP1983" s="15" t="s">
        <v>1673</v>
      </c>
    </row>
    <row r="1984" spans="1:42" x14ac:dyDescent="0.2">
      <c r="D1984" s="28" t="s">
        <v>1587</v>
      </c>
      <c r="F1984" s="29">
        <v>8.4</v>
      </c>
    </row>
    <row r="1985" spans="1:42" x14ac:dyDescent="0.2">
      <c r="A1985" s="23" t="s">
        <v>995</v>
      </c>
      <c r="B1985" s="23" t="s">
        <v>1117</v>
      </c>
      <c r="C1985" s="23" t="s">
        <v>1164</v>
      </c>
      <c r="D1985" s="23" t="s">
        <v>1273</v>
      </c>
      <c r="E1985" s="23" t="s">
        <v>1601</v>
      </c>
      <c r="F1985" s="24">
        <v>29.93</v>
      </c>
      <c r="G1985" s="24">
        <v>0</v>
      </c>
      <c r="H1985" s="24">
        <f>ROUND(F1985*AD1985,2)</f>
        <v>0</v>
      </c>
      <c r="I1985" s="24">
        <f>J1985-H1985</f>
        <v>0</v>
      </c>
      <c r="J1985" s="24">
        <f>ROUND(F1985*G1985,2)</f>
        <v>0</v>
      </c>
      <c r="K1985" s="24">
        <v>2.9999999999999997E-4</v>
      </c>
      <c r="L1985" s="24">
        <f>F1985*K1985</f>
        <v>8.9789999999999991E-3</v>
      </c>
      <c r="M1985" s="25" t="s">
        <v>7</v>
      </c>
      <c r="N1985" s="24">
        <f>IF(M1985="5",I1985,0)</f>
        <v>0</v>
      </c>
      <c r="Y1985" s="24">
        <f>IF(AC1985=0,J1985,0)</f>
        <v>0</v>
      </c>
      <c r="Z1985" s="24">
        <f>IF(AC1985=15,J1985,0)</f>
        <v>0</v>
      </c>
      <c r="AA1985" s="24">
        <f>IF(AC1985=21,J1985,0)</f>
        <v>0</v>
      </c>
      <c r="AC1985" s="26">
        <v>21</v>
      </c>
      <c r="AD1985" s="26">
        <f>G1985*1</f>
        <v>0</v>
      </c>
      <c r="AE1985" s="26">
        <f>G1985*(1-1)</f>
        <v>0</v>
      </c>
      <c r="AL1985" s="26">
        <f>F1985*AD1985</f>
        <v>0</v>
      </c>
      <c r="AM1985" s="26">
        <f>F1985*AE1985</f>
        <v>0</v>
      </c>
      <c r="AN1985" s="27" t="s">
        <v>1645</v>
      </c>
      <c r="AO1985" s="27" t="s">
        <v>1658</v>
      </c>
      <c r="AP1985" s="15" t="s">
        <v>1673</v>
      </c>
    </row>
    <row r="1986" spans="1:42" x14ac:dyDescent="0.2">
      <c r="D1986" s="28" t="s">
        <v>1274</v>
      </c>
      <c r="F1986" s="29">
        <v>29.93</v>
      </c>
    </row>
    <row r="1987" spans="1:42" x14ac:dyDescent="0.2">
      <c r="A1987" s="23" t="s">
        <v>996</v>
      </c>
      <c r="B1987" s="23" t="s">
        <v>1117</v>
      </c>
      <c r="C1987" s="23" t="s">
        <v>1165</v>
      </c>
      <c r="D1987" s="23" t="s">
        <v>1275</v>
      </c>
      <c r="E1987" s="23" t="s">
        <v>1601</v>
      </c>
      <c r="F1987" s="24">
        <v>10.08</v>
      </c>
      <c r="G1987" s="24">
        <v>0</v>
      </c>
      <c r="H1987" s="24">
        <f>ROUND(F1987*AD1987,2)</f>
        <v>0</v>
      </c>
      <c r="I1987" s="24">
        <f>J1987-H1987</f>
        <v>0</v>
      </c>
      <c r="J1987" s="24">
        <f>ROUND(F1987*G1987,2)</f>
        <v>0</v>
      </c>
      <c r="K1987" s="24">
        <v>2.9999999999999997E-4</v>
      </c>
      <c r="L1987" s="24">
        <f>F1987*K1987</f>
        <v>3.0239999999999998E-3</v>
      </c>
      <c r="M1987" s="25" t="s">
        <v>7</v>
      </c>
      <c r="N1987" s="24">
        <f>IF(M1987="5",I1987,0)</f>
        <v>0</v>
      </c>
      <c r="Y1987" s="24">
        <f>IF(AC1987=0,J1987,0)</f>
        <v>0</v>
      </c>
      <c r="Z1987" s="24">
        <f>IF(AC1987=15,J1987,0)</f>
        <v>0</v>
      </c>
      <c r="AA1987" s="24">
        <f>IF(AC1987=21,J1987,0)</f>
        <v>0</v>
      </c>
      <c r="AC1987" s="26">
        <v>21</v>
      </c>
      <c r="AD1987" s="26">
        <f>G1987*1</f>
        <v>0</v>
      </c>
      <c r="AE1987" s="26">
        <f>G1987*(1-1)</f>
        <v>0</v>
      </c>
      <c r="AL1987" s="26">
        <f>F1987*AD1987</f>
        <v>0</v>
      </c>
      <c r="AM1987" s="26">
        <f>F1987*AE1987</f>
        <v>0</v>
      </c>
      <c r="AN1987" s="27" t="s">
        <v>1645</v>
      </c>
      <c r="AO1987" s="27" t="s">
        <v>1658</v>
      </c>
      <c r="AP1987" s="15" t="s">
        <v>1673</v>
      </c>
    </row>
    <row r="1988" spans="1:42" x14ac:dyDescent="0.2">
      <c r="D1988" s="28" t="s">
        <v>1276</v>
      </c>
      <c r="F1988" s="29">
        <v>10.08</v>
      </c>
    </row>
    <row r="1989" spans="1:42" x14ac:dyDescent="0.2">
      <c r="A1989" s="23" t="s">
        <v>997</v>
      </c>
      <c r="B1989" s="23" t="s">
        <v>1117</v>
      </c>
      <c r="C1989" s="23" t="s">
        <v>1166</v>
      </c>
      <c r="D1989" s="23" t="s">
        <v>1277</v>
      </c>
      <c r="E1989" s="23" t="s">
        <v>1602</v>
      </c>
      <c r="F1989" s="24">
        <v>0.66</v>
      </c>
      <c r="G1989" s="24">
        <v>0</v>
      </c>
      <c r="H1989" s="24">
        <f>ROUND(F1989*AD1989,2)</f>
        <v>0</v>
      </c>
      <c r="I1989" s="24">
        <f>J1989-H1989</f>
        <v>0</v>
      </c>
      <c r="J1989" s="24">
        <f>ROUND(F1989*G1989,2)</f>
        <v>0</v>
      </c>
      <c r="K1989" s="24">
        <v>0</v>
      </c>
      <c r="L1989" s="24">
        <f>F1989*K1989</f>
        <v>0</v>
      </c>
      <c r="M1989" s="25" t="s">
        <v>10</v>
      </c>
      <c r="N1989" s="24">
        <f>IF(M1989="5",I1989,0)</f>
        <v>0</v>
      </c>
      <c r="Y1989" s="24">
        <f>IF(AC1989=0,J1989,0)</f>
        <v>0</v>
      </c>
      <c r="Z1989" s="24">
        <f>IF(AC1989=15,J1989,0)</f>
        <v>0</v>
      </c>
      <c r="AA1989" s="24">
        <f>IF(AC1989=21,J1989,0)</f>
        <v>0</v>
      </c>
      <c r="AC1989" s="26">
        <v>21</v>
      </c>
      <c r="AD1989" s="26">
        <f>G1989*0</f>
        <v>0</v>
      </c>
      <c r="AE1989" s="26">
        <f>G1989*(1-0)</f>
        <v>0</v>
      </c>
      <c r="AL1989" s="26">
        <f>F1989*AD1989</f>
        <v>0</v>
      </c>
      <c r="AM1989" s="26">
        <f>F1989*AE1989</f>
        <v>0</v>
      </c>
      <c r="AN1989" s="27" t="s">
        <v>1645</v>
      </c>
      <c r="AO1989" s="27" t="s">
        <v>1658</v>
      </c>
      <c r="AP1989" s="15" t="s">
        <v>1673</v>
      </c>
    </row>
    <row r="1990" spans="1:42" x14ac:dyDescent="0.2">
      <c r="D1990" s="28" t="s">
        <v>1588</v>
      </c>
      <c r="F1990" s="29">
        <v>0.66</v>
      </c>
    </row>
    <row r="1991" spans="1:42" x14ac:dyDescent="0.2">
      <c r="A1991" s="20"/>
      <c r="B1991" s="21" t="s">
        <v>1117</v>
      </c>
      <c r="C1991" s="21" t="s">
        <v>767</v>
      </c>
      <c r="D1991" s="42" t="s">
        <v>1279</v>
      </c>
      <c r="E1991" s="43"/>
      <c r="F1991" s="43"/>
      <c r="G1991" s="43"/>
      <c r="H1991" s="22">
        <f>SUM(H1992:H1994)</f>
        <v>0</v>
      </c>
      <c r="I1991" s="22">
        <f>SUM(I1992:I1994)</f>
        <v>0</v>
      </c>
      <c r="J1991" s="22">
        <f>H1991+I1991</f>
        <v>0</v>
      </c>
      <c r="K1991" s="15"/>
      <c r="L1991" s="22">
        <f>SUM(L1992:L1994)</f>
        <v>1.1612999999999999E-3</v>
      </c>
      <c r="O1991" s="22">
        <f>IF(P1991="PR",J1991,SUM(N1992:N1994))</f>
        <v>0</v>
      </c>
      <c r="P1991" s="15" t="s">
        <v>1627</v>
      </c>
      <c r="Q1991" s="22">
        <f>IF(P1991="HS",H1991,0)</f>
        <v>0</v>
      </c>
      <c r="R1991" s="22">
        <f>IF(P1991="HS",I1991-O1991,0)</f>
        <v>0</v>
      </c>
      <c r="S1991" s="22">
        <f>IF(P1991="PS",H1991,0)</f>
        <v>0</v>
      </c>
      <c r="T1991" s="22">
        <f>IF(P1991="PS",I1991-O1991,0)</f>
        <v>0</v>
      </c>
      <c r="U1991" s="22">
        <f>IF(P1991="MP",H1991,0)</f>
        <v>0</v>
      </c>
      <c r="V1991" s="22">
        <f>IF(P1991="MP",I1991-O1991,0)</f>
        <v>0</v>
      </c>
      <c r="W1991" s="22">
        <f>IF(P1991="OM",H1991,0)</f>
        <v>0</v>
      </c>
      <c r="X1991" s="15" t="s">
        <v>1117</v>
      </c>
      <c r="AH1991" s="22">
        <f>SUM(Y1992:Y1994)</f>
        <v>0</v>
      </c>
      <c r="AI1991" s="22">
        <f>SUM(Z1992:Z1994)</f>
        <v>0</v>
      </c>
      <c r="AJ1991" s="22">
        <f>SUM(AA1992:AA1994)</f>
        <v>0</v>
      </c>
    </row>
    <row r="1992" spans="1:42" x14ac:dyDescent="0.2">
      <c r="A1992" s="23" t="s">
        <v>998</v>
      </c>
      <c r="B1992" s="23" t="s">
        <v>1117</v>
      </c>
      <c r="C1992" s="23" t="s">
        <v>1167</v>
      </c>
      <c r="D1992" s="23" t="s">
        <v>1280</v>
      </c>
      <c r="E1992" s="23" t="s">
        <v>1600</v>
      </c>
      <c r="F1992" s="24">
        <v>5.53</v>
      </c>
      <c r="G1992" s="24">
        <v>0</v>
      </c>
      <c r="H1992" s="24">
        <f>ROUND(F1992*AD1992,2)</f>
        <v>0</v>
      </c>
      <c r="I1992" s="24">
        <f>J1992-H1992</f>
        <v>0</v>
      </c>
      <c r="J1992" s="24">
        <f>ROUND(F1992*G1992,2)</f>
        <v>0</v>
      </c>
      <c r="K1992" s="24">
        <v>6.9999999999999994E-5</v>
      </c>
      <c r="L1992" s="24">
        <f>F1992*K1992</f>
        <v>3.8709999999999998E-4</v>
      </c>
      <c r="M1992" s="25" t="s">
        <v>7</v>
      </c>
      <c r="N1992" s="24">
        <f>IF(M1992="5",I1992,0)</f>
        <v>0</v>
      </c>
      <c r="Y1992" s="24">
        <f>IF(AC1992=0,J1992,0)</f>
        <v>0</v>
      </c>
      <c r="Z1992" s="24">
        <f>IF(AC1992=15,J1992,0)</f>
        <v>0</v>
      </c>
      <c r="AA1992" s="24">
        <f>IF(AC1992=21,J1992,0)</f>
        <v>0</v>
      </c>
      <c r="AC1992" s="26">
        <v>21</v>
      </c>
      <c r="AD1992" s="26">
        <f>G1992*0.30859375</f>
        <v>0</v>
      </c>
      <c r="AE1992" s="26">
        <f>G1992*(1-0.30859375)</f>
        <v>0</v>
      </c>
      <c r="AL1992" s="26">
        <f>F1992*AD1992</f>
        <v>0</v>
      </c>
      <c r="AM1992" s="26">
        <f>F1992*AE1992</f>
        <v>0</v>
      </c>
      <c r="AN1992" s="27" t="s">
        <v>1646</v>
      </c>
      <c r="AO1992" s="27" t="s">
        <v>1658</v>
      </c>
      <c r="AP1992" s="15" t="s">
        <v>1673</v>
      </c>
    </row>
    <row r="1993" spans="1:42" x14ac:dyDescent="0.2">
      <c r="D1993" s="28" t="s">
        <v>1281</v>
      </c>
      <c r="F1993" s="29">
        <v>5.53</v>
      </c>
    </row>
    <row r="1994" spans="1:42" x14ac:dyDescent="0.2">
      <c r="A1994" s="23" t="s">
        <v>999</v>
      </c>
      <c r="B1994" s="23" t="s">
        <v>1117</v>
      </c>
      <c r="C1994" s="23" t="s">
        <v>1168</v>
      </c>
      <c r="D1994" s="40" t="s">
        <v>1704</v>
      </c>
      <c r="E1994" s="23" t="s">
        <v>1600</v>
      </c>
      <c r="F1994" s="24">
        <v>5.53</v>
      </c>
      <c r="G1994" s="24">
        <v>0</v>
      </c>
      <c r="H1994" s="24">
        <f>ROUND(F1994*AD1994,2)</f>
        <v>0</v>
      </c>
      <c r="I1994" s="24">
        <f>J1994-H1994</f>
        <v>0</v>
      </c>
      <c r="J1994" s="24">
        <f>ROUND(F1994*G1994,2)</f>
        <v>0</v>
      </c>
      <c r="K1994" s="24">
        <v>1.3999999999999999E-4</v>
      </c>
      <c r="L1994" s="24">
        <f>F1994*K1994</f>
        <v>7.7419999999999995E-4</v>
      </c>
      <c r="M1994" s="25" t="s">
        <v>7</v>
      </c>
      <c r="N1994" s="24">
        <f>IF(M1994="5",I1994,0)</f>
        <v>0</v>
      </c>
      <c r="Y1994" s="24">
        <f>IF(AC1994=0,J1994,0)</f>
        <v>0</v>
      </c>
      <c r="Z1994" s="24">
        <f>IF(AC1994=15,J1994,0)</f>
        <v>0</v>
      </c>
      <c r="AA1994" s="24">
        <f>IF(AC1994=21,J1994,0)</f>
        <v>0</v>
      </c>
      <c r="AC1994" s="26">
        <v>21</v>
      </c>
      <c r="AD1994" s="26">
        <f>G1994*0.45045871559633</f>
        <v>0</v>
      </c>
      <c r="AE1994" s="26">
        <f>G1994*(1-0.45045871559633)</f>
        <v>0</v>
      </c>
      <c r="AL1994" s="26">
        <f>F1994*AD1994</f>
        <v>0</v>
      </c>
      <c r="AM1994" s="26">
        <f>F1994*AE1994</f>
        <v>0</v>
      </c>
      <c r="AN1994" s="27" t="s">
        <v>1646</v>
      </c>
      <c r="AO1994" s="27" t="s">
        <v>1658</v>
      </c>
      <c r="AP1994" s="15" t="s">
        <v>1673</v>
      </c>
    </row>
    <row r="1995" spans="1:42" x14ac:dyDescent="0.2">
      <c r="D1995" s="28" t="s">
        <v>1281</v>
      </c>
      <c r="F1995" s="29">
        <v>5.53</v>
      </c>
    </row>
    <row r="1996" spans="1:42" x14ac:dyDescent="0.2">
      <c r="A1996" s="20"/>
      <c r="B1996" s="21" t="s">
        <v>1117</v>
      </c>
      <c r="C1996" s="21" t="s">
        <v>97</v>
      </c>
      <c r="D1996" s="42" t="s">
        <v>1283</v>
      </c>
      <c r="E1996" s="43"/>
      <c r="F1996" s="43"/>
      <c r="G1996" s="43"/>
      <c r="H1996" s="22">
        <f>SUM(H1997:H2005)</f>
        <v>0</v>
      </c>
      <c r="I1996" s="22">
        <f>SUM(I1997:I2005)</f>
        <v>0</v>
      </c>
      <c r="J1996" s="22">
        <f>H1996+I1996</f>
        <v>0</v>
      </c>
      <c r="K1996" s="15"/>
      <c r="L1996" s="22">
        <f>SUM(L1997:L2005)</f>
        <v>3.6164000000000002E-2</v>
      </c>
      <c r="O1996" s="22">
        <f>IF(P1996="PR",J1996,SUM(N1997:N2005))</f>
        <v>0</v>
      </c>
      <c r="P1996" s="15" t="s">
        <v>1626</v>
      </c>
      <c r="Q1996" s="22">
        <f>IF(P1996="HS",H1996,0)</f>
        <v>0</v>
      </c>
      <c r="R1996" s="22">
        <f>IF(P1996="HS",I1996-O1996,0)</f>
        <v>0</v>
      </c>
      <c r="S1996" s="22">
        <f>IF(P1996="PS",H1996,0)</f>
        <v>0</v>
      </c>
      <c r="T1996" s="22">
        <f>IF(P1996="PS",I1996-O1996,0)</f>
        <v>0</v>
      </c>
      <c r="U1996" s="22">
        <f>IF(P1996="MP",H1996,0)</f>
        <v>0</v>
      </c>
      <c r="V1996" s="22">
        <f>IF(P1996="MP",I1996-O1996,0)</f>
        <v>0</v>
      </c>
      <c r="W1996" s="22">
        <f>IF(P1996="OM",H1996,0)</f>
        <v>0</v>
      </c>
      <c r="X1996" s="15" t="s">
        <v>1117</v>
      </c>
      <c r="AH1996" s="22">
        <f>SUM(Y1997:Y2005)</f>
        <v>0</v>
      </c>
      <c r="AI1996" s="22">
        <f>SUM(Z1997:Z2005)</f>
        <v>0</v>
      </c>
      <c r="AJ1996" s="22">
        <f>SUM(AA1997:AA2005)</f>
        <v>0</v>
      </c>
    </row>
    <row r="1997" spans="1:42" x14ac:dyDescent="0.2">
      <c r="A1997" s="23" t="s">
        <v>1000</v>
      </c>
      <c r="B1997" s="23" t="s">
        <v>1117</v>
      </c>
      <c r="C1997" s="23" t="s">
        <v>1169</v>
      </c>
      <c r="D1997" s="23" t="s">
        <v>1284</v>
      </c>
      <c r="E1997" s="23" t="s">
        <v>1604</v>
      </c>
      <c r="F1997" s="24">
        <v>1</v>
      </c>
      <c r="G1997" s="24">
        <v>0</v>
      </c>
      <c r="H1997" s="24">
        <f>ROUND(F1997*AD1997,2)</f>
        <v>0</v>
      </c>
      <c r="I1997" s="24">
        <f>J1997-H1997</f>
        <v>0</v>
      </c>
      <c r="J1997" s="24">
        <f>ROUND(F1997*G1997,2)</f>
        <v>0</v>
      </c>
      <c r="K1997" s="24">
        <v>0</v>
      </c>
      <c r="L1997" s="24">
        <f>F1997*K1997</f>
        <v>0</v>
      </c>
      <c r="M1997" s="25" t="s">
        <v>7</v>
      </c>
      <c r="N1997" s="24">
        <f>IF(M1997="5",I1997,0)</f>
        <v>0</v>
      </c>
      <c r="Y1997" s="24">
        <f>IF(AC1997=0,J1997,0)</f>
        <v>0</v>
      </c>
      <c r="Z1997" s="24">
        <f>IF(AC1997=15,J1997,0)</f>
        <v>0</v>
      </c>
      <c r="AA1997" s="24">
        <f>IF(AC1997=21,J1997,0)</f>
        <v>0</v>
      </c>
      <c r="AC1997" s="26">
        <v>21</v>
      </c>
      <c r="AD1997" s="26">
        <f>G1997*0.297029702970297</f>
        <v>0</v>
      </c>
      <c r="AE1997" s="26">
        <f>G1997*(1-0.297029702970297)</f>
        <v>0</v>
      </c>
      <c r="AL1997" s="26">
        <f>F1997*AD1997</f>
        <v>0</v>
      </c>
      <c r="AM1997" s="26">
        <f>F1997*AE1997</f>
        <v>0</v>
      </c>
      <c r="AN1997" s="27" t="s">
        <v>1647</v>
      </c>
      <c r="AO1997" s="27" t="s">
        <v>1659</v>
      </c>
      <c r="AP1997" s="15" t="s">
        <v>1673</v>
      </c>
    </row>
    <row r="1998" spans="1:42" x14ac:dyDescent="0.2">
      <c r="D1998" s="28" t="s">
        <v>1243</v>
      </c>
      <c r="F1998" s="29">
        <v>1</v>
      </c>
    </row>
    <row r="1999" spans="1:42" x14ac:dyDescent="0.2">
      <c r="A1999" s="23" t="s">
        <v>1001</v>
      </c>
      <c r="B1999" s="23" t="s">
        <v>1117</v>
      </c>
      <c r="C1999" s="23" t="s">
        <v>1170</v>
      </c>
      <c r="D1999" s="23" t="s">
        <v>1685</v>
      </c>
      <c r="E1999" s="23" t="s">
        <v>1604</v>
      </c>
      <c r="F1999" s="24">
        <v>1</v>
      </c>
      <c r="G1999" s="24">
        <v>0</v>
      </c>
      <c r="H1999" s="24">
        <f>ROUND(F1999*AD1999,2)</f>
        <v>0</v>
      </c>
      <c r="I1999" s="24">
        <f>J1999-H1999</f>
        <v>0</v>
      </c>
      <c r="J1999" s="24">
        <f>ROUND(F1999*G1999,2)</f>
        <v>0</v>
      </c>
      <c r="K1999" s="24">
        <v>4.0000000000000002E-4</v>
      </c>
      <c r="L1999" s="24">
        <f>F1999*K1999</f>
        <v>4.0000000000000002E-4</v>
      </c>
      <c r="M1999" s="25" t="s">
        <v>7</v>
      </c>
      <c r="N1999" s="24">
        <f>IF(M1999="5",I1999,0)</f>
        <v>0</v>
      </c>
      <c r="Y1999" s="24">
        <f>IF(AC1999=0,J1999,0)</f>
        <v>0</v>
      </c>
      <c r="Z1999" s="24">
        <f>IF(AC1999=15,J1999,0)</f>
        <v>0</v>
      </c>
      <c r="AA1999" s="24">
        <f>IF(AC1999=21,J1999,0)</f>
        <v>0</v>
      </c>
      <c r="AC1999" s="26">
        <v>21</v>
      </c>
      <c r="AD1999" s="26">
        <f>G1999*1</f>
        <v>0</v>
      </c>
      <c r="AE1999" s="26">
        <f>G1999*(1-1)</f>
        <v>0</v>
      </c>
      <c r="AL1999" s="26">
        <f>F1999*AD1999</f>
        <v>0</v>
      </c>
      <c r="AM1999" s="26">
        <f>F1999*AE1999</f>
        <v>0</v>
      </c>
      <c r="AN1999" s="27" t="s">
        <v>1647</v>
      </c>
      <c r="AO1999" s="27" t="s">
        <v>1659</v>
      </c>
      <c r="AP1999" s="15" t="s">
        <v>1673</v>
      </c>
    </row>
    <row r="2000" spans="1:42" x14ac:dyDescent="0.2">
      <c r="D2000" s="28" t="s">
        <v>1243</v>
      </c>
      <c r="F2000" s="29">
        <v>1</v>
      </c>
    </row>
    <row r="2001" spans="1:42" x14ac:dyDescent="0.2">
      <c r="A2001" s="23" t="s">
        <v>1002</v>
      </c>
      <c r="B2001" s="23" t="s">
        <v>1117</v>
      </c>
      <c r="C2001" s="23" t="s">
        <v>1171</v>
      </c>
      <c r="D2001" s="23" t="s">
        <v>1285</v>
      </c>
      <c r="E2001" s="23" t="s">
        <v>1604</v>
      </c>
      <c r="F2001" s="24">
        <v>2</v>
      </c>
      <c r="G2001" s="24">
        <v>0</v>
      </c>
      <c r="H2001" s="24">
        <f>ROUND(F2001*AD2001,2)</f>
        <v>0</v>
      </c>
      <c r="I2001" s="24">
        <f>J2001-H2001</f>
        <v>0</v>
      </c>
      <c r="J2001" s="24">
        <f>ROUND(F2001*G2001,2)</f>
        <v>0</v>
      </c>
      <c r="K2001" s="24">
        <v>2.14E-3</v>
      </c>
      <c r="L2001" s="24">
        <f>F2001*K2001</f>
        <v>4.28E-3</v>
      </c>
      <c r="M2001" s="25" t="s">
        <v>7</v>
      </c>
      <c r="N2001" s="24">
        <f>IF(M2001="5",I2001,0)</f>
        <v>0</v>
      </c>
      <c r="Y2001" s="24">
        <f>IF(AC2001=0,J2001,0)</f>
        <v>0</v>
      </c>
      <c r="Z2001" s="24">
        <f>IF(AC2001=15,J2001,0)</f>
        <v>0</v>
      </c>
      <c r="AA2001" s="24">
        <f>IF(AC2001=21,J2001,0)</f>
        <v>0</v>
      </c>
      <c r="AC2001" s="26">
        <v>21</v>
      </c>
      <c r="AD2001" s="26">
        <f>G2001*0.474254742547426</f>
        <v>0</v>
      </c>
      <c r="AE2001" s="26">
        <f>G2001*(1-0.474254742547426)</f>
        <v>0</v>
      </c>
      <c r="AL2001" s="26">
        <f>F2001*AD2001</f>
        <v>0</v>
      </c>
      <c r="AM2001" s="26">
        <f>F2001*AE2001</f>
        <v>0</v>
      </c>
      <c r="AN2001" s="27" t="s">
        <v>1647</v>
      </c>
      <c r="AO2001" s="27" t="s">
        <v>1659</v>
      </c>
      <c r="AP2001" s="15" t="s">
        <v>1673</v>
      </c>
    </row>
    <row r="2002" spans="1:42" x14ac:dyDescent="0.2">
      <c r="D2002" s="28" t="s">
        <v>1246</v>
      </c>
      <c r="F2002" s="29">
        <v>2</v>
      </c>
    </row>
    <row r="2003" spans="1:42" x14ac:dyDescent="0.2">
      <c r="A2003" s="23" t="s">
        <v>1003</v>
      </c>
      <c r="B2003" s="23" t="s">
        <v>1117</v>
      </c>
      <c r="C2003" s="23" t="s">
        <v>1172</v>
      </c>
      <c r="D2003" s="23" t="s">
        <v>1681</v>
      </c>
      <c r="E2003" s="23" t="s">
        <v>1604</v>
      </c>
      <c r="F2003" s="24">
        <v>2</v>
      </c>
      <c r="G2003" s="24">
        <v>0</v>
      </c>
      <c r="H2003" s="24">
        <f>ROUND(F2003*AD2003,2)</f>
        <v>0</v>
      </c>
      <c r="I2003" s="24">
        <f>J2003-H2003</f>
        <v>0</v>
      </c>
      <c r="J2003" s="24">
        <f>ROUND(F2003*G2003,2)</f>
        <v>0</v>
      </c>
      <c r="K2003" s="24">
        <v>1.4999999999999999E-2</v>
      </c>
      <c r="L2003" s="24">
        <f>F2003*K2003</f>
        <v>0.03</v>
      </c>
      <c r="M2003" s="25" t="s">
        <v>7</v>
      </c>
      <c r="N2003" s="24">
        <f>IF(M2003="5",I2003,0)</f>
        <v>0</v>
      </c>
      <c r="Y2003" s="24">
        <f>IF(AC2003=0,J2003,0)</f>
        <v>0</v>
      </c>
      <c r="Z2003" s="24">
        <f>IF(AC2003=15,J2003,0)</f>
        <v>0</v>
      </c>
      <c r="AA2003" s="24">
        <f>IF(AC2003=21,J2003,0)</f>
        <v>0</v>
      </c>
      <c r="AC2003" s="26">
        <v>21</v>
      </c>
      <c r="AD2003" s="26">
        <f>G2003*1</f>
        <v>0</v>
      </c>
      <c r="AE2003" s="26">
        <f>G2003*(1-1)</f>
        <v>0</v>
      </c>
      <c r="AL2003" s="26">
        <f>F2003*AD2003</f>
        <v>0</v>
      </c>
      <c r="AM2003" s="26">
        <f>F2003*AE2003</f>
        <v>0</v>
      </c>
      <c r="AN2003" s="27" t="s">
        <v>1647</v>
      </c>
      <c r="AO2003" s="27" t="s">
        <v>1659</v>
      </c>
      <c r="AP2003" s="15" t="s">
        <v>1673</v>
      </c>
    </row>
    <row r="2004" spans="1:42" x14ac:dyDescent="0.2">
      <c r="D2004" s="28" t="s">
        <v>1246</v>
      </c>
      <c r="F2004" s="29">
        <v>2</v>
      </c>
    </row>
    <row r="2005" spans="1:42" x14ac:dyDescent="0.2">
      <c r="A2005" s="23" t="s">
        <v>1004</v>
      </c>
      <c r="B2005" s="23" t="s">
        <v>1117</v>
      </c>
      <c r="C2005" s="23" t="s">
        <v>1173</v>
      </c>
      <c r="D2005" s="23" t="s">
        <v>1287</v>
      </c>
      <c r="E2005" s="23" t="s">
        <v>1600</v>
      </c>
      <c r="F2005" s="24">
        <v>37.1</v>
      </c>
      <c r="G2005" s="24">
        <v>0</v>
      </c>
      <c r="H2005" s="24">
        <f>ROUND(F2005*AD2005,2)</f>
        <v>0</v>
      </c>
      <c r="I2005" s="24">
        <f>J2005-H2005</f>
        <v>0</v>
      </c>
      <c r="J2005" s="24">
        <f>ROUND(F2005*G2005,2)</f>
        <v>0</v>
      </c>
      <c r="K2005" s="24">
        <v>4.0000000000000003E-5</v>
      </c>
      <c r="L2005" s="24">
        <f>F2005*K2005</f>
        <v>1.4840000000000001E-3</v>
      </c>
      <c r="M2005" s="25" t="s">
        <v>7</v>
      </c>
      <c r="N2005" s="24">
        <f>IF(M2005="5",I2005,0)</f>
        <v>0</v>
      </c>
      <c r="Y2005" s="24">
        <f>IF(AC2005=0,J2005,0)</f>
        <v>0</v>
      </c>
      <c r="Z2005" s="24">
        <f>IF(AC2005=15,J2005,0)</f>
        <v>0</v>
      </c>
      <c r="AA2005" s="24">
        <f>IF(AC2005=21,J2005,0)</f>
        <v>0</v>
      </c>
      <c r="AC2005" s="26">
        <v>21</v>
      </c>
      <c r="AD2005" s="26">
        <f>G2005*0.0193808882907133</f>
        <v>0</v>
      </c>
      <c r="AE2005" s="26">
        <f>G2005*(1-0.0193808882907133)</f>
        <v>0</v>
      </c>
      <c r="AL2005" s="26">
        <f>F2005*AD2005</f>
        <v>0</v>
      </c>
      <c r="AM2005" s="26">
        <f>F2005*AE2005</f>
        <v>0</v>
      </c>
      <c r="AN2005" s="27" t="s">
        <v>1647</v>
      </c>
      <c r="AO2005" s="27" t="s">
        <v>1659</v>
      </c>
      <c r="AP2005" s="15" t="s">
        <v>1673</v>
      </c>
    </row>
    <row r="2006" spans="1:42" x14ac:dyDescent="0.2">
      <c r="D2006" s="28" t="s">
        <v>1582</v>
      </c>
      <c r="F2006" s="29">
        <v>37.1</v>
      </c>
    </row>
    <row r="2007" spans="1:42" x14ac:dyDescent="0.2">
      <c r="A2007" s="20"/>
      <c r="B2007" s="21" t="s">
        <v>1117</v>
      </c>
      <c r="C2007" s="21" t="s">
        <v>98</v>
      </c>
      <c r="D2007" s="42" t="s">
        <v>1289</v>
      </c>
      <c r="E2007" s="43"/>
      <c r="F2007" s="43"/>
      <c r="G2007" s="43"/>
      <c r="H2007" s="22">
        <f>SUM(H2008:H2014)</f>
        <v>0</v>
      </c>
      <c r="I2007" s="22">
        <f>SUM(I2008:I2014)</f>
        <v>0</v>
      </c>
      <c r="J2007" s="22">
        <f>H2007+I2007</f>
        <v>0</v>
      </c>
      <c r="K2007" s="15"/>
      <c r="L2007" s="22">
        <f>SUM(L2008:L2014)</f>
        <v>0.14508000000000001</v>
      </c>
      <c r="O2007" s="22">
        <f>IF(P2007="PR",J2007,SUM(N2008:N2014))</f>
        <v>0</v>
      </c>
      <c r="P2007" s="15" t="s">
        <v>1626</v>
      </c>
      <c r="Q2007" s="22">
        <f>IF(P2007="HS",H2007,0)</f>
        <v>0</v>
      </c>
      <c r="R2007" s="22">
        <f>IF(P2007="HS",I2007-O2007,0)</f>
        <v>0</v>
      </c>
      <c r="S2007" s="22">
        <f>IF(P2007="PS",H2007,0)</f>
        <v>0</v>
      </c>
      <c r="T2007" s="22">
        <f>IF(P2007="PS",I2007-O2007,0)</f>
        <v>0</v>
      </c>
      <c r="U2007" s="22">
        <f>IF(P2007="MP",H2007,0)</f>
        <v>0</v>
      </c>
      <c r="V2007" s="22">
        <f>IF(P2007="MP",I2007-O2007,0)</f>
        <v>0</v>
      </c>
      <c r="W2007" s="22">
        <f>IF(P2007="OM",H2007,0)</f>
        <v>0</v>
      </c>
      <c r="X2007" s="15" t="s">
        <v>1117</v>
      </c>
      <c r="AH2007" s="22">
        <f>SUM(Y2008:Y2014)</f>
        <v>0</v>
      </c>
      <c r="AI2007" s="22">
        <f>SUM(Z2008:Z2014)</f>
        <v>0</v>
      </c>
      <c r="AJ2007" s="22">
        <f>SUM(AA2008:AA2014)</f>
        <v>0</v>
      </c>
    </row>
    <row r="2008" spans="1:42" x14ac:dyDescent="0.2">
      <c r="A2008" s="23" t="s">
        <v>1005</v>
      </c>
      <c r="B2008" s="23" t="s">
        <v>1117</v>
      </c>
      <c r="C2008" s="23" t="s">
        <v>1174</v>
      </c>
      <c r="D2008" s="23" t="s">
        <v>1409</v>
      </c>
      <c r="E2008" s="23" t="s">
        <v>1604</v>
      </c>
      <c r="F2008" s="24">
        <v>2</v>
      </c>
      <c r="G2008" s="24">
        <v>0</v>
      </c>
      <c r="H2008" s="24">
        <f t="shared" ref="H2008:H2014" si="468">ROUND(F2008*AD2008,2)</f>
        <v>0</v>
      </c>
      <c r="I2008" s="24">
        <f t="shared" ref="I2008:I2014" si="469">J2008-H2008</f>
        <v>0</v>
      </c>
      <c r="J2008" s="24">
        <f t="shared" ref="J2008:J2014" si="470">ROUND(F2008*G2008,2)</f>
        <v>0</v>
      </c>
      <c r="K2008" s="24">
        <v>0</v>
      </c>
      <c r="L2008" s="24">
        <f t="shared" ref="L2008:L2014" si="471">F2008*K2008</f>
        <v>0</v>
      </c>
      <c r="M2008" s="25" t="s">
        <v>8</v>
      </c>
      <c r="N2008" s="24">
        <f t="shared" ref="N2008:N2014" si="472">IF(M2008="5",I2008,0)</f>
        <v>0</v>
      </c>
      <c r="Y2008" s="24">
        <f t="shared" ref="Y2008:Y2014" si="473">IF(AC2008=0,J2008,0)</f>
        <v>0</v>
      </c>
      <c r="Z2008" s="24">
        <f t="shared" ref="Z2008:Z2014" si="474">IF(AC2008=15,J2008,0)</f>
        <v>0</v>
      </c>
      <c r="AA2008" s="24">
        <f t="shared" ref="AA2008:AA2014" si="475">IF(AC2008=21,J2008,0)</f>
        <v>0</v>
      </c>
      <c r="AC2008" s="26">
        <v>21</v>
      </c>
      <c r="AD2008" s="26">
        <f t="shared" ref="AD2008:AD2014" si="476">G2008*0</f>
        <v>0</v>
      </c>
      <c r="AE2008" s="26">
        <f t="shared" ref="AE2008:AE2014" si="477">G2008*(1-0)</f>
        <v>0</v>
      </c>
      <c r="AL2008" s="26">
        <f t="shared" ref="AL2008:AL2014" si="478">F2008*AD2008</f>
        <v>0</v>
      </c>
      <c r="AM2008" s="26">
        <f t="shared" ref="AM2008:AM2014" si="479">F2008*AE2008</f>
        <v>0</v>
      </c>
      <c r="AN2008" s="27" t="s">
        <v>1648</v>
      </c>
      <c r="AO2008" s="27" t="s">
        <v>1659</v>
      </c>
      <c r="AP2008" s="15" t="s">
        <v>1673</v>
      </c>
    </row>
    <row r="2009" spans="1:42" x14ac:dyDescent="0.2">
      <c r="A2009" s="23" t="s">
        <v>1006</v>
      </c>
      <c r="B2009" s="23" t="s">
        <v>1117</v>
      </c>
      <c r="C2009" s="23" t="s">
        <v>1175</v>
      </c>
      <c r="D2009" s="23" t="s">
        <v>1291</v>
      </c>
      <c r="E2009" s="23" t="s">
        <v>1604</v>
      </c>
      <c r="F2009" s="24">
        <v>2</v>
      </c>
      <c r="G2009" s="24">
        <v>0</v>
      </c>
      <c r="H2009" s="24">
        <f t="shared" si="468"/>
        <v>0</v>
      </c>
      <c r="I2009" s="24">
        <f t="shared" si="469"/>
        <v>0</v>
      </c>
      <c r="J2009" s="24">
        <f t="shared" si="470"/>
        <v>0</v>
      </c>
      <c r="K2009" s="24">
        <v>4.0000000000000002E-4</v>
      </c>
      <c r="L2009" s="24">
        <f t="shared" si="471"/>
        <v>8.0000000000000004E-4</v>
      </c>
      <c r="M2009" s="25" t="s">
        <v>8</v>
      </c>
      <c r="N2009" s="24">
        <f t="shared" si="472"/>
        <v>0</v>
      </c>
      <c r="Y2009" s="24">
        <f t="shared" si="473"/>
        <v>0</v>
      </c>
      <c r="Z2009" s="24">
        <f t="shared" si="474"/>
        <v>0</v>
      </c>
      <c r="AA2009" s="24">
        <f t="shared" si="475"/>
        <v>0</v>
      </c>
      <c r="AC2009" s="26">
        <v>21</v>
      </c>
      <c r="AD2009" s="26">
        <f t="shared" si="476"/>
        <v>0</v>
      </c>
      <c r="AE2009" s="26">
        <f t="shared" si="477"/>
        <v>0</v>
      </c>
      <c r="AL2009" s="26">
        <f t="shared" si="478"/>
        <v>0</v>
      </c>
      <c r="AM2009" s="26">
        <f t="shared" si="479"/>
        <v>0</v>
      </c>
      <c r="AN2009" s="27" t="s">
        <v>1648</v>
      </c>
      <c r="AO2009" s="27" t="s">
        <v>1659</v>
      </c>
      <c r="AP2009" s="15" t="s">
        <v>1673</v>
      </c>
    </row>
    <row r="2010" spans="1:42" x14ac:dyDescent="0.2">
      <c r="A2010" s="23" t="s">
        <v>1007</v>
      </c>
      <c r="B2010" s="23" t="s">
        <v>1117</v>
      </c>
      <c r="C2010" s="23" t="s">
        <v>1176</v>
      </c>
      <c r="D2010" s="23" t="s">
        <v>1292</v>
      </c>
      <c r="E2010" s="23" t="s">
        <v>1604</v>
      </c>
      <c r="F2010" s="24">
        <v>2</v>
      </c>
      <c r="G2010" s="24">
        <v>0</v>
      </c>
      <c r="H2010" s="24">
        <f t="shared" si="468"/>
        <v>0</v>
      </c>
      <c r="I2010" s="24">
        <f t="shared" si="469"/>
        <v>0</v>
      </c>
      <c r="J2010" s="24">
        <f t="shared" si="470"/>
        <v>0</v>
      </c>
      <c r="K2010" s="24">
        <v>3.0000000000000001E-3</v>
      </c>
      <c r="L2010" s="24">
        <f t="shared" si="471"/>
        <v>6.0000000000000001E-3</v>
      </c>
      <c r="M2010" s="25" t="s">
        <v>8</v>
      </c>
      <c r="N2010" s="24">
        <f t="shared" si="472"/>
        <v>0</v>
      </c>
      <c r="Y2010" s="24">
        <f t="shared" si="473"/>
        <v>0</v>
      </c>
      <c r="Z2010" s="24">
        <f t="shared" si="474"/>
        <v>0</v>
      </c>
      <c r="AA2010" s="24">
        <f t="shared" si="475"/>
        <v>0</v>
      </c>
      <c r="AC2010" s="26">
        <v>21</v>
      </c>
      <c r="AD2010" s="26">
        <f t="shared" si="476"/>
        <v>0</v>
      </c>
      <c r="AE2010" s="26">
        <f t="shared" si="477"/>
        <v>0</v>
      </c>
      <c r="AL2010" s="26">
        <f t="shared" si="478"/>
        <v>0</v>
      </c>
      <c r="AM2010" s="26">
        <f t="shared" si="479"/>
        <v>0</v>
      </c>
      <c r="AN2010" s="27" t="s">
        <v>1648</v>
      </c>
      <c r="AO2010" s="27" t="s">
        <v>1659</v>
      </c>
      <c r="AP2010" s="15" t="s">
        <v>1673</v>
      </c>
    </row>
    <row r="2011" spans="1:42" x14ac:dyDescent="0.2">
      <c r="A2011" s="23" t="s">
        <v>1008</v>
      </c>
      <c r="B2011" s="23" t="s">
        <v>1117</v>
      </c>
      <c r="C2011" s="23" t="s">
        <v>1177</v>
      </c>
      <c r="D2011" s="23" t="s">
        <v>1293</v>
      </c>
      <c r="E2011" s="23" t="s">
        <v>1604</v>
      </c>
      <c r="F2011" s="24">
        <v>2</v>
      </c>
      <c r="G2011" s="24">
        <v>0</v>
      </c>
      <c r="H2011" s="24">
        <f t="shared" si="468"/>
        <v>0</v>
      </c>
      <c r="I2011" s="24">
        <f t="shared" si="469"/>
        <v>0</v>
      </c>
      <c r="J2011" s="24">
        <f t="shared" si="470"/>
        <v>0</v>
      </c>
      <c r="K2011" s="24">
        <v>5.0000000000000001E-4</v>
      </c>
      <c r="L2011" s="24">
        <f t="shared" si="471"/>
        <v>1E-3</v>
      </c>
      <c r="M2011" s="25" t="s">
        <v>8</v>
      </c>
      <c r="N2011" s="24">
        <f t="shared" si="472"/>
        <v>0</v>
      </c>
      <c r="Y2011" s="24">
        <f t="shared" si="473"/>
        <v>0</v>
      </c>
      <c r="Z2011" s="24">
        <f t="shared" si="474"/>
        <v>0</v>
      </c>
      <c r="AA2011" s="24">
        <f t="shared" si="475"/>
        <v>0</v>
      </c>
      <c r="AC2011" s="26">
        <v>21</v>
      </c>
      <c r="AD2011" s="26">
        <f t="shared" si="476"/>
        <v>0</v>
      </c>
      <c r="AE2011" s="26">
        <f t="shared" si="477"/>
        <v>0</v>
      </c>
      <c r="AL2011" s="26">
        <f t="shared" si="478"/>
        <v>0</v>
      </c>
      <c r="AM2011" s="26">
        <f t="shared" si="479"/>
        <v>0</v>
      </c>
      <c r="AN2011" s="27" t="s">
        <v>1648</v>
      </c>
      <c r="AO2011" s="27" t="s">
        <v>1659</v>
      </c>
      <c r="AP2011" s="15" t="s">
        <v>1673</v>
      </c>
    </row>
    <row r="2012" spans="1:42" x14ac:dyDescent="0.2">
      <c r="A2012" s="23" t="s">
        <v>1009</v>
      </c>
      <c r="B2012" s="23" t="s">
        <v>1117</v>
      </c>
      <c r="C2012" s="23" t="s">
        <v>1179</v>
      </c>
      <c r="D2012" s="23" t="s">
        <v>1295</v>
      </c>
      <c r="E2012" s="23" t="s">
        <v>1600</v>
      </c>
      <c r="F2012" s="24">
        <v>5.6</v>
      </c>
      <c r="G2012" s="24">
        <v>0</v>
      </c>
      <c r="H2012" s="24">
        <f t="shared" si="468"/>
        <v>0</v>
      </c>
      <c r="I2012" s="24">
        <f t="shared" si="469"/>
        <v>0</v>
      </c>
      <c r="J2012" s="24">
        <f t="shared" si="470"/>
        <v>0</v>
      </c>
      <c r="K2012" s="24">
        <v>0.02</v>
      </c>
      <c r="L2012" s="24">
        <f t="shared" si="471"/>
        <v>0.11199999999999999</v>
      </c>
      <c r="M2012" s="25" t="s">
        <v>7</v>
      </c>
      <c r="N2012" s="24">
        <f t="shared" si="472"/>
        <v>0</v>
      </c>
      <c r="Y2012" s="24">
        <f t="shared" si="473"/>
        <v>0</v>
      </c>
      <c r="Z2012" s="24">
        <f t="shared" si="474"/>
        <v>0</v>
      </c>
      <c r="AA2012" s="24">
        <f t="shared" si="475"/>
        <v>0</v>
      </c>
      <c r="AC2012" s="26">
        <v>21</v>
      </c>
      <c r="AD2012" s="26">
        <f t="shared" si="476"/>
        <v>0</v>
      </c>
      <c r="AE2012" s="26">
        <f t="shared" si="477"/>
        <v>0</v>
      </c>
      <c r="AL2012" s="26">
        <f t="shared" si="478"/>
        <v>0</v>
      </c>
      <c r="AM2012" s="26">
        <f t="shared" si="479"/>
        <v>0</v>
      </c>
      <c r="AN2012" s="27" t="s">
        <v>1648</v>
      </c>
      <c r="AO2012" s="27" t="s">
        <v>1659</v>
      </c>
      <c r="AP2012" s="15" t="s">
        <v>1673</v>
      </c>
    </row>
    <row r="2013" spans="1:42" x14ac:dyDescent="0.2">
      <c r="A2013" s="23" t="s">
        <v>1010</v>
      </c>
      <c r="B2013" s="23" t="s">
        <v>1117</v>
      </c>
      <c r="C2013" s="23" t="s">
        <v>1178</v>
      </c>
      <c r="D2013" s="23" t="s">
        <v>1294</v>
      </c>
      <c r="E2013" s="23" t="s">
        <v>1601</v>
      </c>
      <c r="F2013" s="24">
        <v>1.2</v>
      </c>
      <c r="G2013" s="24">
        <v>0</v>
      </c>
      <c r="H2013" s="24">
        <f t="shared" si="468"/>
        <v>0</v>
      </c>
      <c r="I2013" s="24">
        <f t="shared" si="469"/>
        <v>0</v>
      </c>
      <c r="J2013" s="24">
        <f t="shared" si="470"/>
        <v>0</v>
      </c>
      <c r="K2013" s="24">
        <v>9.4000000000000004E-3</v>
      </c>
      <c r="L2013" s="24">
        <f t="shared" si="471"/>
        <v>1.128E-2</v>
      </c>
      <c r="M2013" s="25" t="s">
        <v>8</v>
      </c>
      <c r="N2013" s="24">
        <f t="shared" si="472"/>
        <v>0</v>
      </c>
      <c r="Y2013" s="24">
        <f t="shared" si="473"/>
        <v>0</v>
      </c>
      <c r="Z2013" s="24">
        <f t="shared" si="474"/>
        <v>0</v>
      </c>
      <c r="AA2013" s="24">
        <f t="shared" si="475"/>
        <v>0</v>
      </c>
      <c r="AC2013" s="26">
        <v>21</v>
      </c>
      <c r="AD2013" s="26">
        <f t="shared" si="476"/>
        <v>0</v>
      </c>
      <c r="AE2013" s="26">
        <f t="shared" si="477"/>
        <v>0</v>
      </c>
      <c r="AL2013" s="26">
        <f t="shared" si="478"/>
        <v>0</v>
      </c>
      <c r="AM2013" s="26">
        <f t="shared" si="479"/>
        <v>0</v>
      </c>
      <c r="AN2013" s="27" t="s">
        <v>1648</v>
      </c>
      <c r="AO2013" s="27" t="s">
        <v>1659</v>
      </c>
      <c r="AP2013" s="15" t="s">
        <v>1673</v>
      </c>
    </row>
    <row r="2014" spans="1:42" x14ac:dyDescent="0.2">
      <c r="A2014" s="23" t="s">
        <v>1011</v>
      </c>
      <c r="B2014" s="23" t="s">
        <v>1117</v>
      </c>
      <c r="C2014" s="23" t="s">
        <v>1180</v>
      </c>
      <c r="D2014" s="23" t="s">
        <v>1296</v>
      </c>
      <c r="E2014" s="23" t="s">
        <v>1604</v>
      </c>
      <c r="F2014" s="24">
        <v>2</v>
      </c>
      <c r="G2014" s="24">
        <v>0</v>
      </c>
      <c r="H2014" s="24">
        <f t="shared" si="468"/>
        <v>0</v>
      </c>
      <c r="I2014" s="24">
        <f t="shared" si="469"/>
        <v>0</v>
      </c>
      <c r="J2014" s="24">
        <f t="shared" si="470"/>
        <v>0</v>
      </c>
      <c r="K2014" s="24">
        <v>7.0000000000000001E-3</v>
      </c>
      <c r="L2014" s="24">
        <f t="shared" si="471"/>
        <v>1.4E-2</v>
      </c>
      <c r="M2014" s="25" t="s">
        <v>8</v>
      </c>
      <c r="N2014" s="24">
        <f t="shared" si="472"/>
        <v>0</v>
      </c>
      <c r="Y2014" s="24">
        <f t="shared" si="473"/>
        <v>0</v>
      </c>
      <c r="Z2014" s="24">
        <f t="shared" si="474"/>
        <v>0</v>
      </c>
      <c r="AA2014" s="24">
        <f t="shared" si="475"/>
        <v>0</v>
      </c>
      <c r="AC2014" s="26">
        <v>21</v>
      </c>
      <c r="AD2014" s="26">
        <f t="shared" si="476"/>
        <v>0</v>
      </c>
      <c r="AE2014" s="26">
        <f t="shared" si="477"/>
        <v>0</v>
      </c>
      <c r="AL2014" s="26">
        <f t="shared" si="478"/>
        <v>0</v>
      </c>
      <c r="AM2014" s="26">
        <f t="shared" si="479"/>
        <v>0</v>
      </c>
      <c r="AN2014" s="27" t="s">
        <v>1648</v>
      </c>
      <c r="AO2014" s="27" t="s">
        <v>1659</v>
      </c>
      <c r="AP2014" s="15" t="s">
        <v>1673</v>
      </c>
    </row>
    <row r="2015" spans="1:42" x14ac:dyDescent="0.2">
      <c r="A2015" s="20"/>
      <c r="B2015" s="21" t="s">
        <v>1117</v>
      </c>
      <c r="C2015" s="21" t="s">
        <v>99</v>
      </c>
      <c r="D2015" s="42" t="s">
        <v>1297</v>
      </c>
      <c r="E2015" s="43"/>
      <c r="F2015" s="43"/>
      <c r="G2015" s="43"/>
      <c r="H2015" s="22">
        <f>SUM(H2016:H2022)</f>
        <v>0</v>
      </c>
      <c r="I2015" s="22">
        <f>SUM(I2016:I2022)</f>
        <v>0</v>
      </c>
      <c r="J2015" s="22">
        <f>H2015+I2015</f>
        <v>0</v>
      </c>
      <c r="K2015" s="15"/>
      <c r="L2015" s="22">
        <f>SUM(L2016:L2022)</f>
        <v>1.5736600000000003</v>
      </c>
      <c r="O2015" s="22">
        <f>IF(P2015="PR",J2015,SUM(N2016:N2022))</f>
        <v>0</v>
      </c>
      <c r="P2015" s="15" t="s">
        <v>1626</v>
      </c>
      <c r="Q2015" s="22">
        <f>IF(P2015="HS",H2015,0)</f>
        <v>0</v>
      </c>
      <c r="R2015" s="22">
        <f>IF(P2015="HS",I2015-O2015,0)</f>
        <v>0</v>
      </c>
      <c r="S2015" s="22">
        <f>IF(P2015="PS",H2015,0)</f>
        <v>0</v>
      </c>
      <c r="T2015" s="22">
        <f>IF(P2015="PS",I2015-O2015,0)</f>
        <v>0</v>
      </c>
      <c r="U2015" s="22">
        <f>IF(P2015="MP",H2015,0)</f>
        <v>0</v>
      </c>
      <c r="V2015" s="22">
        <f>IF(P2015="MP",I2015-O2015,0)</f>
        <v>0</v>
      </c>
      <c r="W2015" s="22">
        <f>IF(P2015="OM",H2015,0)</f>
        <v>0</v>
      </c>
      <c r="X2015" s="15" t="s">
        <v>1117</v>
      </c>
      <c r="AH2015" s="22">
        <f>SUM(Y2016:Y2022)</f>
        <v>0</v>
      </c>
      <c r="AI2015" s="22">
        <f>SUM(Z2016:Z2022)</f>
        <v>0</v>
      </c>
      <c r="AJ2015" s="22">
        <f>SUM(AA2016:AA2022)</f>
        <v>0</v>
      </c>
    </row>
    <row r="2016" spans="1:42" x14ac:dyDescent="0.2">
      <c r="A2016" s="23" t="s">
        <v>1012</v>
      </c>
      <c r="B2016" s="23" t="s">
        <v>1117</v>
      </c>
      <c r="C2016" s="23" t="s">
        <v>1200</v>
      </c>
      <c r="D2016" s="23" t="s">
        <v>1298</v>
      </c>
      <c r="E2016" s="23" t="s">
        <v>1601</v>
      </c>
      <c r="F2016" s="24">
        <v>1.2</v>
      </c>
      <c r="G2016" s="24">
        <v>0</v>
      </c>
      <c r="H2016" s="24">
        <f t="shared" ref="H2016:H2022" si="480">ROUND(F2016*AD2016,2)</f>
        <v>0</v>
      </c>
      <c r="I2016" s="24">
        <f t="shared" ref="I2016:I2022" si="481">J2016-H2016</f>
        <v>0</v>
      </c>
      <c r="J2016" s="24">
        <f t="shared" ref="J2016:J2022" si="482">ROUND(F2016*G2016,2)</f>
        <v>0</v>
      </c>
      <c r="K2016" s="24">
        <v>3.9600000000000003E-2</v>
      </c>
      <c r="L2016" s="24">
        <f t="shared" ref="L2016:L2022" si="483">F2016*K2016</f>
        <v>4.752E-2</v>
      </c>
      <c r="M2016" s="25" t="s">
        <v>7</v>
      </c>
      <c r="N2016" s="24">
        <f t="shared" ref="N2016:N2022" si="484">IF(M2016="5",I2016,0)</f>
        <v>0</v>
      </c>
      <c r="Y2016" s="24">
        <f t="shared" ref="Y2016:Y2022" si="485">IF(AC2016=0,J2016,0)</f>
        <v>0</v>
      </c>
      <c r="Z2016" s="24">
        <f t="shared" ref="Z2016:Z2022" si="486">IF(AC2016=15,J2016,0)</f>
        <v>0</v>
      </c>
      <c r="AA2016" s="24">
        <f t="shared" ref="AA2016:AA2022" si="487">IF(AC2016=21,J2016,0)</f>
        <v>0</v>
      </c>
      <c r="AC2016" s="26">
        <v>21</v>
      </c>
      <c r="AD2016" s="26">
        <f t="shared" ref="AD2016:AD2022" si="488">G2016*0</f>
        <v>0</v>
      </c>
      <c r="AE2016" s="26">
        <f t="shared" ref="AE2016:AE2022" si="489">G2016*(1-0)</f>
        <v>0</v>
      </c>
      <c r="AL2016" s="26">
        <f t="shared" ref="AL2016:AL2022" si="490">F2016*AD2016</f>
        <v>0</v>
      </c>
      <c r="AM2016" s="26">
        <f t="shared" ref="AM2016:AM2022" si="491">F2016*AE2016</f>
        <v>0</v>
      </c>
      <c r="AN2016" s="27" t="s">
        <v>1649</v>
      </c>
      <c r="AO2016" s="27" t="s">
        <v>1659</v>
      </c>
      <c r="AP2016" s="15" t="s">
        <v>1673</v>
      </c>
    </row>
    <row r="2017" spans="1:42" x14ac:dyDescent="0.2">
      <c r="A2017" s="23" t="s">
        <v>1013</v>
      </c>
      <c r="B2017" s="23" t="s">
        <v>1117</v>
      </c>
      <c r="C2017" s="23" t="s">
        <v>1182</v>
      </c>
      <c r="D2017" s="23" t="s">
        <v>1299</v>
      </c>
      <c r="E2017" s="23" t="s">
        <v>1604</v>
      </c>
      <c r="F2017" s="24">
        <v>1</v>
      </c>
      <c r="G2017" s="24">
        <v>0</v>
      </c>
      <c r="H2017" s="24">
        <f t="shared" si="480"/>
        <v>0</v>
      </c>
      <c r="I2017" s="24">
        <f t="shared" si="481"/>
        <v>0</v>
      </c>
      <c r="J2017" s="24">
        <f t="shared" si="482"/>
        <v>0</v>
      </c>
      <c r="K2017" s="24">
        <v>5.1999999999999995E-4</v>
      </c>
      <c r="L2017" s="24">
        <f t="shared" si="483"/>
        <v>5.1999999999999995E-4</v>
      </c>
      <c r="M2017" s="25" t="s">
        <v>7</v>
      </c>
      <c r="N2017" s="24">
        <f t="shared" si="484"/>
        <v>0</v>
      </c>
      <c r="Y2017" s="24">
        <f t="shared" si="485"/>
        <v>0</v>
      </c>
      <c r="Z2017" s="24">
        <f t="shared" si="486"/>
        <v>0</v>
      </c>
      <c r="AA2017" s="24">
        <f t="shared" si="487"/>
        <v>0</v>
      </c>
      <c r="AC2017" s="26">
        <v>21</v>
      </c>
      <c r="AD2017" s="26">
        <f t="shared" si="488"/>
        <v>0</v>
      </c>
      <c r="AE2017" s="26">
        <f t="shared" si="489"/>
        <v>0</v>
      </c>
      <c r="AL2017" s="26">
        <f t="shared" si="490"/>
        <v>0</v>
      </c>
      <c r="AM2017" s="26">
        <f t="shared" si="491"/>
        <v>0</v>
      </c>
      <c r="AN2017" s="27" t="s">
        <v>1649</v>
      </c>
      <c r="AO2017" s="27" t="s">
        <v>1659</v>
      </c>
      <c r="AP2017" s="15" t="s">
        <v>1673</v>
      </c>
    </row>
    <row r="2018" spans="1:42" x14ac:dyDescent="0.2">
      <c r="A2018" s="23" t="s">
        <v>1014</v>
      </c>
      <c r="B2018" s="23" t="s">
        <v>1117</v>
      </c>
      <c r="C2018" s="23" t="s">
        <v>1183</v>
      </c>
      <c r="D2018" s="23" t="s">
        <v>1300</v>
      </c>
      <c r="E2018" s="23" t="s">
        <v>1604</v>
      </c>
      <c r="F2018" s="24">
        <v>1</v>
      </c>
      <c r="G2018" s="24">
        <v>0</v>
      </c>
      <c r="H2018" s="24">
        <f t="shared" si="480"/>
        <v>0</v>
      </c>
      <c r="I2018" s="24">
        <f t="shared" si="481"/>
        <v>0</v>
      </c>
      <c r="J2018" s="24">
        <f t="shared" si="482"/>
        <v>0</v>
      </c>
      <c r="K2018" s="24">
        <v>2.2499999999999998E-3</v>
      </c>
      <c r="L2018" s="24">
        <f t="shared" si="483"/>
        <v>2.2499999999999998E-3</v>
      </c>
      <c r="M2018" s="25" t="s">
        <v>7</v>
      </c>
      <c r="N2018" s="24">
        <f t="shared" si="484"/>
        <v>0</v>
      </c>
      <c r="Y2018" s="24">
        <f t="shared" si="485"/>
        <v>0</v>
      </c>
      <c r="Z2018" s="24">
        <f t="shared" si="486"/>
        <v>0</v>
      </c>
      <c r="AA2018" s="24">
        <f t="shared" si="487"/>
        <v>0</v>
      </c>
      <c r="AC2018" s="26">
        <v>21</v>
      </c>
      <c r="AD2018" s="26">
        <f t="shared" si="488"/>
        <v>0</v>
      </c>
      <c r="AE2018" s="26">
        <f t="shared" si="489"/>
        <v>0</v>
      </c>
      <c r="AL2018" s="26">
        <f t="shared" si="490"/>
        <v>0</v>
      </c>
      <c r="AM2018" s="26">
        <f t="shared" si="491"/>
        <v>0</v>
      </c>
      <c r="AN2018" s="27" t="s">
        <v>1649</v>
      </c>
      <c r="AO2018" s="27" t="s">
        <v>1659</v>
      </c>
      <c r="AP2018" s="15" t="s">
        <v>1673</v>
      </c>
    </row>
    <row r="2019" spans="1:42" x14ac:dyDescent="0.2">
      <c r="A2019" s="23" t="s">
        <v>1015</v>
      </c>
      <c r="B2019" s="23" t="s">
        <v>1117</v>
      </c>
      <c r="C2019" s="23" t="s">
        <v>1184</v>
      </c>
      <c r="D2019" s="23" t="s">
        <v>1301</v>
      </c>
      <c r="E2019" s="23" t="s">
        <v>1604</v>
      </c>
      <c r="F2019" s="24">
        <v>1</v>
      </c>
      <c r="G2019" s="24">
        <v>0</v>
      </c>
      <c r="H2019" s="24">
        <f t="shared" si="480"/>
        <v>0</v>
      </c>
      <c r="I2019" s="24">
        <f t="shared" si="481"/>
        <v>0</v>
      </c>
      <c r="J2019" s="24">
        <f t="shared" si="482"/>
        <v>0</v>
      </c>
      <c r="K2019" s="24">
        <v>1.933E-2</v>
      </c>
      <c r="L2019" s="24">
        <f t="shared" si="483"/>
        <v>1.933E-2</v>
      </c>
      <c r="M2019" s="25" t="s">
        <v>7</v>
      </c>
      <c r="N2019" s="24">
        <f t="shared" si="484"/>
        <v>0</v>
      </c>
      <c r="Y2019" s="24">
        <f t="shared" si="485"/>
        <v>0</v>
      </c>
      <c r="Z2019" s="24">
        <f t="shared" si="486"/>
        <v>0</v>
      </c>
      <c r="AA2019" s="24">
        <f t="shared" si="487"/>
        <v>0</v>
      </c>
      <c r="AC2019" s="26">
        <v>21</v>
      </c>
      <c r="AD2019" s="26">
        <f t="shared" si="488"/>
        <v>0</v>
      </c>
      <c r="AE2019" s="26">
        <f t="shared" si="489"/>
        <v>0</v>
      </c>
      <c r="AL2019" s="26">
        <f t="shared" si="490"/>
        <v>0</v>
      </c>
      <c r="AM2019" s="26">
        <f t="shared" si="491"/>
        <v>0</v>
      </c>
      <c r="AN2019" s="27" t="s">
        <v>1649</v>
      </c>
      <c r="AO2019" s="27" t="s">
        <v>1659</v>
      </c>
      <c r="AP2019" s="15" t="s">
        <v>1673</v>
      </c>
    </row>
    <row r="2020" spans="1:42" x14ac:dyDescent="0.2">
      <c r="A2020" s="23" t="s">
        <v>1016</v>
      </c>
      <c r="B2020" s="23" t="s">
        <v>1117</v>
      </c>
      <c r="C2020" s="23" t="s">
        <v>1185</v>
      </c>
      <c r="D2020" s="23" t="s">
        <v>1302</v>
      </c>
      <c r="E2020" s="23" t="s">
        <v>1604</v>
      </c>
      <c r="F2020" s="24">
        <v>2</v>
      </c>
      <c r="G2020" s="24">
        <v>0</v>
      </c>
      <c r="H2020" s="24">
        <f t="shared" si="480"/>
        <v>0</v>
      </c>
      <c r="I2020" s="24">
        <f t="shared" si="481"/>
        <v>0</v>
      </c>
      <c r="J2020" s="24">
        <f t="shared" si="482"/>
        <v>0</v>
      </c>
      <c r="K2020" s="24">
        <v>1.56E-3</v>
      </c>
      <c r="L2020" s="24">
        <f t="shared" si="483"/>
        <v>3.1199999999999999E-3</v>
      </c>
      <c r="M2020" s="25" t="s">
        <v>7</v>
      </c>
      <c r="N2020" s="24">
        <f t="shared" si="484"/>
        <v>0</v>
      </c>
      <c r="Y2020" s="24">
        <f t="shared" si="485"/>
        <v>0</v>
      </c>
      <c r="Z2020" s="24">
        <f t="shared" si="486"/>
        <v>0</v>
      </c>
      <c r="AA2020" s="24">
        <f t="shared" si="487"/>
        <v>0</v>
      </c>
      <c r="AC2020" s="26">
        <v>21</v>
      </c>
      <c r="AD2020" s="26">
        <f t="shared" si="488"/>
        <v>0</v>
      </c>
      <c r="AE2020" s="26">
        <f t="shared" si="489"/>
        <v>0</v>
      </c>
      <c r="AL2020" s="26">
        <f t="shared" si="490"/>
        <v>0</v>
      </c>
      <c r="AM2020" s="26">
        <f t="shared" si="491"/>
        <v>0</v>
      </c>
      <c r="AN2020" s="27" t="s">
        <v>1649</v>
      </c>
      <c r="AO2020" s="27" t="s">
        <v>1659</v>
      </c>
      <c r="AP2020" s="15" t="s">
        <v>1673</v>
      </c>
    </row>
    <row r="2021" spans="1:42" x14ac:dyDescent="0.2">
      <c r="A2021" s="23" t="s">
        <v>1017</v>
      </c>
      <c r="B2021" s="23" t="s">
        <v>1117</v>
      </c>
      <c r="C2021" s="23" t="s">
        <v>1186</v>
      </c>
      <c r="D2021" s="23" t="s">
        <v>1303</v>
      </c>
      <c r="E2021" s="23" t="s">
        <v>1604</v>
      </c>
      <c r="F2021" s="24">
        <v>2</v>
      </c>
      <c r="G2021" s="24">
        <v>0</v>
      </c>
      <c r="H2021" s="24">
        <f t="shared" si="480"/>
        <v>0</v>
      </c>
      <c r="I2021" s="24">
        <f t="shared" si="481"/>
        <v>0</v>
      </c>
      <c r="J2021" s="24">
        <f t="shared" si="482"/>
        <v>0</v>
      </c>
      <c r="K2021" s="24">
        <v>1.9460000000000002E-2</v>
      </c>
      <c r="L2021" s="24">
        <f t="shared" si="483"/>
        <v>3.8920000000000003E-2</v>
      </c>
      <c r="M2021" s="25" t="s">
        <v>7</v>
      </c>
      <c r="N2021" s="24">
        <f t="shared" si="484"/>
        <v>0</v>
      </c>
      <c r="Y2021" s="24">
        <f t="shared" si="485"/>
        <v>0</v>
      </c>
      <c r="Z2021" s="24">
        <f t="shared" si="486"/>
        <v>0</v>
      </c>
      <c r="AA2021" s="24">
        <f t="shared" si="487"/>
        <v>0</v>
      </c>
      <c r="AC2021" s="26">
        <v>21</v>
      </c>
      <c r="AD2021" s="26">
        <f t="shared" si="488"/>
        <v>0</v>
      </c>
      <c r="AE2021" s="26">
        <f t="shared" si="489"/>
        <v>0</v>
      </c>
      <c r="AL2021" s="26">
        <f t="shared" si="490"/>
        <v>0</v>
      </c>
      <c r="AM2021" s="26">
        <f t="shared" si="491"/>
        <v>0</v>
      </c>
      <c r="AN2021" s="27" t="s">
        <v>1649</v>
      </c>
      <c r="AO2021" s="27" t="s">
        <v>1659</v>
      </c>
      <c r="AP2021" s="15" t="s">
        <v>1673</v>
      </c>
    </row>
    <row r="2022" spans="1:42" x14ac:dyDescent="0.2">
      <c r="A2022" s="23" t="s">
        <v>1018</v>
      </c>
      <c r="B2022" s="23" t="s">
        <v>1117</v>
      </c>
      <c r="C2022" s="23" t="s">
        <v>1187</v>
      </c>
      <c r="D2022" s="23" t="s">
        <v>1304</v>
      </c>
      <c r="E2022" s="23" t="s">
        <v>1600</v>
      </c>
      <c r="F2022" s="24">
        <v>21.5</v>
      </c>
      <c r="G2022" s="24">
        <v>0</v>
      </c>
      <c r="H2022" s="24">
        <f t="shared" si="480"/>
        <v>0</v>
      </c>
      <c r="I2022" s="24">
        <f t="shared" si="481"/>
        <v>0</v>
      </c>
      <c r="J2022" s="24">
        <f t="shared" si="482"/>
        <v>0</v>
      </c>
      <c r="K2022" s="24">
        <v>6.8000000000000005E-2</v>
      </c>
      <c r="L2022" s="24">
        <f t="shared" si="483"/>
        <v>1.4620000000000002</v>
      </c>
      <c r="M2022" s="25" t="s">
        <v>7</v>
      </c>
      <c r="N2022" s="24">
        <f t="shared" si="484"/>
        <v>0</v>
      </c>
      <c r="Y2022" s="24">
        <f t="shared" si="485"/>
        <v>0</v>
      </c>
      <c r="Z2022" s="24">
        <f t="shared" si="486"/>
        <v>0</v>
      </c>
      <c r="AA2022" s="24">
        <f t="shared" si="487"/>
        <v>0</v>
      </c>
      <c r="AC2022" s="26">
        <v>21</v>
      </c>
      <c r="AD2022" s="26">
        <f t="shared" si="488"/>
        <v>0</v>
      </c>
      <c r="AE2022" s="26">
        <f t="shared" si="489"/>
        <v>0</v>
      </c>
      <c r="AL2022" s="26">
        <f t="shared" si="490"/>
        <v>0</v>
      </c>
      <c r="AM2022" s="26">
        <f t="shared" si="491"/>
        <v>0</v>
      </c>
      <c r="AN2022" s="27" t="s">
        <v>1649</v>
      </c>
      <c r="AO2022" s="27" t="s">
        <v>1659</v>
      </c>
      <c r="AP2022" s="15" t="s">
        <v>1673</v>
      </c>
    </row>
    <row r="2023" spans="1:42" x14ac:dyDescent="0.2">
      <c r="A2023" s="20"/>
      <c r="B2023" s="21" t="s">
        <v>1117</v>
      </c>
      <c r="C2023" s="21" t="s">
        <v>1188</v>
      </c>
      <c r="D2023" s="42" t="s">
        <v>1305</v>
      </c>
      <c r="E2023" s="43"/>
      <c r="F2023" s="43"/>
      <c r="G2023" s="43"/>
      <c r="H2023" s="22">
        <f>SUM(H2024:H2024)</f>
        <v>0</v>
      </c>
      <c r="I2023" s="22">
        <f>SUM(I2024:I2024)</f>
        <v>0</v>
      </c>
      <c r="J2023" s="22">
        <f>H2023+I2023</f>
        <v>0</v>
      </c>
      <c r="K2023" s="15"/>
      <c r="L2023" s="22">
        <f>SUM(L2024:L2024)</f>
        <v>0</v>
      </c>
      <c r="O2023" s="22">
        <f>IF(P2023="PR",J2023,SUM(N2024:N2024))</f>
        <v>0</v>
      </c>
      <c r="P2023" s="15" t="s">
        <v>1628</v>
      </c>
      <c r="Q2023" s="22">
        <f>IF(P2023="HS",H2023,0)</f>
        <v>0</v>
      </c>
      <c r="R2023" s="22">
        <f>IF(P2023="HS",I2023-O2023,0)</f>
        <v>0</v>
      </c>
      <c r="S2023" s="22">
        <f>IF(P2023="PS",H2023,0)</f>
        <v>0</v>
      </c>
      <c r="T2023" s="22">
        <f>IF(P2023="PS",I2023-O2023,0)</f>
        <v>0</v>
      </c>
      <c r="U2023" s="22">
        <f>IF(P2023="MP",H2023,0)</f>
        <v>0</v>
      </c>
      <c r="V2023" s="22">
        <f>IF(P2023="MP",I2023-O2023,0)</f>
        <v>0</v>
      </c>
      <c r="W2023" s="22">
        <f>IF(P2023="OM",H2023,0)</f>
        <v>0</v>
      </c>
      <c r="X2023" s="15" t="s">
        <v>1117</v>
      </c>
      <c r="AH2023" s="22">
        <f>SUM(Y2024:Y2024)</f>
        <v>0</v>
      </c>
      <c r="AI2023" s="22">
        <f>SUM(Z2024:Z2024)</f>
        <v>0</v>
      </c>
      <c r="AJ2023" s="22">
        <f>SUM(AA2024:AA2024)</f>
        <v>0</v>
      </c>
    </row>
    <row r="2024" spans="1:42" x14ac:dyDescent="0.2">
      <c r="A2024" s="23" t="s">
        <v>1019</v>
      </c>
      <c r="B2024" s="23" t="s">
        <v>1117</v>
      </c>
      <c r="C2024" s="23" t="s">
        <v>1189</v>
      </c>
      <c r="D2024" s="23" t="s">
        <v>1306</v>
      </c>
      <c r="E2024" s="23" t="s">
        <v>1602</v>
      </c>
      <c r="F2024" s="24">
        <v>0.54</v>
      </c>
      <c r="G2024" s="24">
        <v>0</v>
      </c>
      <c r="H2024" s="24">
        <f>ROUND(F2024*AD2024,2)</f>
        <v>0</v>
      </c>
      <c r="I2024" s="24">
        <f>J2024-H2024</f>
        <v>0</v>
      </c>
      <c r="J2024" s="24">
        <f>ROUND(F2024*G2024,2)</f>
        <v>0</v>
      </c>
      <c r="K2024" s="24">
        <v>0</v>
      </c>
      <c r="L2024" s="24">
        <f>F2024*K2024</f>
        <v>0</v>
      </c>
      <c r="M2024" s="25" t="s">
        <v>10</v>
      </c>
      <c r="N2024" s="24">
        <f>IF(M2024="5",I2024,0)</f>
        <v>0</v>
      </c>
      <c r="Y2024" s="24">
        <f>IF(AC2024=0,J2024,0)</f>
        <v>0</v>
      </c>
      <c r="Z2024" s="24">
        <f>IF(AC2024=15,J2024,0)</f>
        <v>0</v>
      </c>
      <c r="AA2024" s="24">
        <f>IF(AC2024=21,J2024,0)</f>
        <v>0</v>
      </c>
      <c r="AC2024" s="26">
        <v>21</v>
      </c>
      <c r="AD2024" s="26">
        <f>G2024*0</f>
        <v>0</v>
      </c>
      <c r="AE2024" s="26">
        <f>G2024*(1-0)</f>
        <v>0</v>
      </c>
      <c r="AL2024" s="26">
        <f>F2024*AD2024</f>
        <v>0</v>
      </c>
      <c r="AM2024" s="26">
        <f>F2024*AE2024</f>
        <v>0</v>
      </c>
      <c r="AN2024" s="27" t="s">
        <v>1650</v>
      </c>
      <c r="AO2024" s="27" t="s">
        <v>1659</v>
      </c>
      <c r="AP2024" s="15" t="s">
        <v>1673</v>
      </c>
    </row>
    <row r="2025" spans="1:42" x14ac:dyDescent="0.2">
      <c r="D2025" s="28" t="s">
        <v>1589</v>
      </c>
      <c r="F2025" s="29">
        <v>0.54</v>
      </c>
    </row>
    <row r="2026" spans="1:42" x14ac:dyDescent="0.2">
      <c r="A2026" s="20"/>
      <c r="B2026" s="21" t="s">
        <v>1117</v>
      </c>
      <c r="C2026" s="21" t="s">
        <v>1190</v>
      </c>
      <c r="D2026" s="42" t="s">
        <v>1308</v>
      </c>
      <c r="E2026" s="43"/>
      <c r="F2026" s="43"/>
      <c r="G2026" s="43"/>
      <c r="H2026" s="22">
        <f>SUM(H2027:H2027)</f>
        <v>0</v>
      </c>
      <c r="I2026" s="22">
        <f>SUM(I2027:I2027)</f>
        <v>0</v>
      </c>
      <c r="J2026" s="22">
        <f>H2026+I2026</f>
        <v>0</v>
      </c>
      <c r="K2026" s="15"/>
      <c r="L2026" s="22">
        <f>SUM(L2027:L2027)</f>
        <v>0</v>
      </c>
      <c r="O2026" s="22">
        <f>IF(P2026="PR",J2026,SUM(N2027:N2027))</f>
        <v>0</v>
      </c>
      <c r="P2026" s="15" t="s">
        <v>1629</v>
      </c>
      <c r="Q2026" s="22">
        <f>IF(P2026="HS",H2026,0)</f>
        <v>0</v>
      </c>
      <c r="R2026" s="22">
        <f>IF(P2026="HS",I2026-O2026,0)</f>
        <v>0</v>
      </c>
      <c r="S2026" s="22">
        <f>IF(P2026="PS",H2026,0)</f>
        <v>0</v>
      </c>
      <c r="T2026" s="22">
        <f>IF(P2026="PS",I2026-O2026,0)</f>
        <v>0</v>
      </c>
      <c r="U2026" s="22">
        <f>IF(P2026="MP",H2026,0)</f>
        <v>0</v>
      </c>
      <c r="V2026" s="22">
        <f>IF(P2026="MP",I2026-O2026,0)</f>
        <v>0</v>
      </c>
      <c r="W2026" s="22">
        <f>IF(P2026="OM",H2026,0)</f>
        <v>0</v>
      </c>
      <c r="X2026" s="15" t="s">
        <v>1117</v>
      </c>
      <c r="AH2026" s="22">
        <f>SUM(Y2027:Y2027)</f>
        <v>0</v>
      </c>
      <c r="AI2026" s="22">
        <f>SUM(Z2027:Z2027)</f>
        <v>0</v>
      </c>
      <c r="AJ2026" s="22">
        <f>SUM(AA2027:AA2027)</f>
        <v>0</v>
      </c>
    </row>
    <row r="2027" spans="1:42" x14ac:dyDescent="0.2">
      <c r="A2027" s="23" t="s">
        <v>1020</v>
      </c>
      <c r="B2027" s="23" t="s">
        <v>1117</v>
      </c>
      <c r="C2027" s="23"/>
      <c r="D2027" s="23" t="s">
        <v>1308</v>
      </c>
      <c r="E2027" s="23"/>
      <c r="F2027" s="24">
        <v>1</v>
      </c>
      <c r="G2027" s="24">
        <v>0</v>
      </c>
      <c r="H2027" s="24">
        <f>ROUND(F2027*AD2027,2)</f>
        <v>0</v>
      </c>
      <c r="I2027" s="24">
        <f>J2027-H2027</f>
        <v>0</v>
      </c>
      <c r="J2027" s="24">
        <f>ROUND(F2027*G2027,2)</f>
        <v>0</v>
      </c>
      <c r="K2027" s="24">
        <v>0</v>
      </c>
      <c r="L2027" s="24">
        <f>F2027*K2027</f>
        <v>0</v>
      </c>
      <c r="M2027" s="25" t="s">
        <v>8</v>
      </c>
      <c r="N2027" s="24">
        <f>IF(M2027="5",I2027,0)</f>
        <v>0</v>
      </c>
      <c r="Y2027" s="24">
        <f>IF(AC2027=0,J2027,0)</f>
        <v>0</v>
      </c>
      <c r="Z2027" s="24">
        <f>IF(AC2027=15,J2027,0)</f>
        <v>0</v>
      </c>
      <c r="AA2027" s="24">
        <f>IF(AC2027=21,J2027,0)</f>
        <v>0</v>
      </c>
      <c r="AC2027" s="26">
        <v>21</v>
      </c>
      <c r="AD2027" s="26">
        <f>G2027*0</f>
        <v>0</v>
      </c>
      <c r="AE2027" s="26">
        <f>G2027*(1-0)</f>
        <v>0</v>
      </c>
      <c r="AL2027" s="26">
        <f>F2027*AD2027</f>
        <v>0</v>
      </c>
      <c r="AM2027" s="26">
        <f>F2027*AE2027</f>
        <v>0</v>
      </c>
      <c r="AN2027" s="27" t="s">
        <v>1651</v>
      </c>
      <c r="AO2027" s="27" t="s">
        <v>1659</v>
      </c>
      <c r="AP2027" s="15" t="s">
        <v>1673</v>
      </c>
    </row>
    <row r="2028" spans="1:42" x14ac:dyDescent="0.2">
      <c r="A2028" s="20"/>
      <c r="B2028" s="21" t="s">
        <v>1117</v>
      </c>
      <c r="C2028" s="21" t="s">
        <v>1191</v>
      </c>
      <c r="D2028" s="42" t="s">
        <v>1309</v>
      </c>
      <c r="E2028" s="43"/>
      <c r="F2028" s="43"/>
      <c r="G2028" s="43"/>
      <c r="H2028" s="22">
        <f>SUM(H2029:H2034)</f>
        <v>0</v>
      </c>
      <c r="I2028" s="22">
        <f>SUM(I2029:I2034)</f>
        <v>0</v>
      </c>
      <c r="J2028" s="22">
        <f>H2028+I2028</f>
        <v>0</v>
      </c>
      <c r="K2028" s="15"/>
      <c r="L2028" s="22">
        <f>SUM(L2029:L2034)</f>
        <v>0</v>
      </c>
      <c r="O2028" s="22">
        <f>IF(P2028="PR",J2028,SUM(N2029:N2034))</f>
        <v>0</v>
      </c>
      <c r="P2028" s="15" t="s">
        <v>1628</v>
      </c>
      <c r="Q2028" s="22">
        <f>IF(P2028="HS",H2028,0)</f>
        <v>0</v>
      </c>
      <c r="R2028" s="22">
        <f>IF(P2028="HS",I2028-O2028,0)</f>
        <v>0</v>
      </c>
      <c r="S2028" s="22">
        <f>IF(P2028="PS",H2028,0)</f>
        <v>0</v>
      </c>
      <c r="T2028" s="22">
        <f>IF(P2028="PS",I2028-O2028,0)</f>
        <v>0</v>
      </c>
      <c r="U2028" s="22">
        <f>IF(P2028="MP",H2028,0)</f>
        <v>0</v>
      </c>
      <c r="V2028" s="22">
        <f>IF(P2028="MP",I2028-O2028,0)</f>
        <v>0</v>
      </c>
      <c r="W2028" s="22">
        <f>IF(P2028="OM",H2028,0)</f>
        <v>0</v>
      </c>
      <c r="X2028" s="15" t="s">
        <v>1117</v>
      </c>
      <c r="AH2028" s="22">
        <f>SUM(Y2029:Y2034)</f>
        <v>0</v>
      </c>
      <c r="AI2028" s="22">
        <f>SUM(Z2029:Z2034)</f>
        <v>0</v>
      </c>
      <c r="AJ2028" s="22">
        <f>SUM(AA2029:AA2034)</f>
        <v>0</v>
      </c>
    </row>
    <row r="2029" spans="1:42" x14ac:dyDescent="0.2">
      <c r="A2029" s="23" t="s">
        <v>1021</v>
      </c>
      <c r="B2029" s="23" t="s">
        <v>1117</v>
      </c>
      <c r="C2029" s="23" t="s">
        <v>1192</v>
      </c>
      <c r="D2029" s="23" t="s">
        <v>1310</v>
      </c>
      <c r="E2029" s="23" t="s">
        <v>1602</v>
      </c>
      <c r="F2029" s="24">
        <v>1.72</v>
      </c>
      <c r="G2029" s="24">
        <v>0</v>
      </c>
      <c r="H2029" s="24">
        <f t="shared" ref="H2029:H2034" si="492">ROUND(F2029*AD2029,2)</f>
        <v>0</v>
      </c>
      <c r="I2029" s="24">
        <f t="shared" ref="I2029:I2034" si="493">J2029-H2029</f>
        <v>0</v>
      </c>
      <c r="J2029" s="24">
        <f t="shared" ref="J2029:J2034" si="494">ROUND(F2029*G2029,2)</f>
        <v>0</v>
      </c>
      <c r="K2029" s="24">
        <v>0</v>
      </c>
      <c r="L2029" s="24">
        <f t="shared" ref="L2029:L2034" si="495">F2029*K2029</f>
        <v>0</v>
      </c>
      <c r="M2029" s="25" t="s">
        <v>10</v>
      </c>
      <c r="N2029" s="24">
        <f t="shared" ref="N2029:N2034" si="496">IF(M2029="5",I2029,0)</f>
        <v>0</v>
      </c>
      <c r="Y2029" s="24">
        <f t="shared" ref="Y2029:Y2034" si="497">IF(AC2029=0,J2029,0)</f>
        <v>0</v>
      </c>
      <c r="Z2029" s="24">
        <f t="shared" ref="Z2029:Z2034" si="498">IF(AC2029=15,J2029,0)</f>
        <v>0</v>
      </c>
      <c r="AA2029" s="24">
        <f t="shared" ref="AA2029:AA2034" si="499">IF(AC2029=21,J2029,0)</f>
        <v>0</v>
      </c>
      <c r="AC2029" s="26">
        <v>21</v>
      </c>
      <c r="AD2029" s="26">
        <f t="shared" ref="AD2029:AD2034" si="500">G2029*0</f>
        <v>0</v>
      </c>
      <c r="AE2029" s="26">
        <f t="shared" ref="AE2029:AE2034" si="501">G2029*(1-0)</f>
        <v>0</v>
      </c>
      <c r="AL2029" s="26">
        <f t="shared" ref="AL2029:AL2034" si="502">F2029*AD2029</f>
        <v>0</v>
      </c>
      <c r="AM2029" s="26">
        <f t="shared" ref="AM2029:AM2034" si="503">F2029*AE2029</f>
        <v>0</v>
      </c>
      <c r="AN2029" s="27" t="s">
        <v>1652</v>
      </c>
      <c r="AO2029" s="27" t="s">
        <v>1659</v>
      </c>
      <c r="AP2029" s="15" t="s">
        <v>1673</v>
      </c>
    </row>
    <row r="2030" spans="1:42" x14ac:dyDescent="0.2">
      <c r="A2030" s="23" t="s">
        <v>1022</v>
      </c>
      <c r="B2030" s="23" t="s">
        <v>1117</v>
      </c>
      <c r="C2030" s="23" t="s">
        <v>1193</v>
      </c>
      <c r="D2030" s="23" t="s">
        <v>1311</v>
      </c>
      <c r="E2030" s="23" t="s">
        <v>1602</v>
      </c>
      <c r="F2030" s="24">
        <v>1.72</v>
      </c>
      <c r="G2030" s="24">
        <v>0</v>
      </c>
      <c r="H2030" s="24">
        <f t="shared" si="492"/>
        <v>0</v>
      </c>
      <c r="I2030" s="24">
        <f t="shared" si="493"/>
        <v>0</v>
      </c>
      <c r="J2030" s="24">
        <f t="shared" si="494"/>
        <v>0</v>
      </c>
      <c r="K2030" s="24">
        <v>0</v>
      </c>
      <c r="L2030" s="24">
        <f t="shared" si="495"/>
        <v>0</v>
      </c>
      <c r="M2030" s="25" t="s">
        <v>10</v>
      </c>
      <c r="N2030" s="24">
        <f t="shared" si="496"/>
        <v>0</v>
      </c>
      <c r="Y2030" s="24">
        <f t="shared" si="497"/>
        <v>0</v>
      </c>
      <c r="Z2030" s="24">
        <f t="shared" si="498"/>
        <v>0</v>
      </c>
      <c r="AA2030" s="24">
        <f t="shared" si="499"/>
        <v>0</v>
      </c>
      <c r="AC2030" s="26">
        <v>21</v>
      </c>
      <c r="AD2030" s="26">
        <f t="shared" si="500"/>
        <v>0</v>
      </c>
      <c r="AE2030" s="26">
        <f t="shared" si="501"/>
        <v>0</v>
      </c>
      <c r="AL2030" s="26">
        <f t="shared" si="502"/>
        <v>0</v>
      </c>
      <c r="AM2030" s="26">
        <f t="shared" si="503"/>
        <v>0</v>
      </c>
      <c r="AN2030" s="27" t="s">
        <v>1652</v>
      </c>
      <c r="AO2030" s="27" t="s">
        <v>1659</v>
      </c>
      <c r="AP2030" s="15" t="s">
        <v>1673</v>
      </c>
    </row>
    <row r="2031" spans="1:42" x14ac:dyDescent="0.2">
      <c r="A2031" s="23" t="s">
        <v>1023</v>
      </c>
      <c r="B2031" s="23" t="s">
        <v>1117</v>
      </c>
      <c r="C2031" s="23" t="s">
        <v>1194</v>
      </c>
      <c r="D2031" s="23" t="s">
        <v>1312</v>
      </c>
      <c r="E2031" s="23" t="s">
        <v>1602</v>
      </c>
      <c r="F2031" s="24">
        <v>1.72</v>
      </c>
      <c r="G2031" s="24">
        <v>0</v>
      </c>
      <c r="H2031" s="24">
        <f t="shared" si="492"/>
        <v>0</v>
      </c>
      <c r="I2031" s="24">
        <f t="shared" si="493"/>
        <v>0</v>
      </c>
      <c r="J2031" s="24">
        <f t="shared" si="494"/>
        <v>0</v>
      </c>
      <c r="K2031" s="24">
        <v>0</v>
      </c>
      <c r="L2031" s="24">
        <f t="shared" si="495"/>
        <v>0</v>
      </c>
      <c r="M2031" s="25" t="s">
        <v>10</v>
      </c>
      <c r="N2031" s="24">
        <f t="shared" si="496"/>
        <v>0</v>
      </c>
      <c r="Y2031" s="24">
        <f t="shared" si="497"/>
        <v>0</v>
      </c>
      <c r="Z2031" s="24">
        <f t="shared" si="498"/>
        <v>0</v>
      </c>
      <c r="AA2031" s="24">
        <f t="shared" si="499"/>
        <v>0</v>
      </c>
      <c r="AC2031" s="26">
        <v>21</v>
      </c>
      <c r="AD2031" s="26">
        <f t="shared" si="500"/>
        <v>0</v>
      </c>
      <c r="AE2031" s="26">
        <f t="shared" si="501"/>
        <v>0</v>
      </c>
      <c r="AL2031" s="26">
        <f t="shared" si="502"/>
        <v>0</v>
      </c>
      <c r="AM2031" s="26">
        <f t="shared" si="503"/>
        <v>0</v>
      </c>
      <c r="AN2031" s="27" t="s">
        <v>1652</v>
      </c>
      <c r="AO2031" s="27" t="s">
        <v>1659</v>
      </c>
      <c r="AP2031" s="15" t="s">
        <v>1673</v>
      </c>
    </row>
    <row r="2032" spans="1:42" x14ac:dyDescent="0.2">
      <c r="A2032" s="23" t="s">
        <v>1024</v>
      </c>
      <c r="B2032" s="23" t="s">
        <v>1117</v>
      </c>
      <c r="C2032" s="23" t="s">
        <v>1195</v>
      </c>
      <c r="D2032" s="23" t="s">
        <v>1313</v>
      </c>
      <c r="E2032" s="23" t="s">
        <v>1602</v>
      </c>
      <c r="F2032" s="24">
        <v>1.72</v>
      </c>
      <c r="G2032" s="24">
        <v>0</v>
      </c>
      <c r="H2032" s="24">
        <f t="shared" si="492"/>
        <v>0</v>
      </c>
      <c r="I2032" s="24">
        <f t="shared" si="493"/>
        <v>0</v>
      </c>
      <c r="J2032" s="24">
        <f t="shared" si="494"/>
        <v>0</v>
      </c>
      <c r="K2032" s="24">
        <v>0</v>
      </c>
      <c r="L2032" s="24">
        <f t="shared" si="495"/>
        <v>0</v>
      </c>
      <c r="M2032" s="25" t="s">
        <v>10</v>
      </c>
      <c r="N2032" s="24">
        <f t="shared" si="496"/>
        <v>0</v>
      </c>
      <c r="Y2032" s="24">
        <f t="shared" si="497"/>
        <v>0</v>
      </c>
      <c r="Z2032" s="24">
        <f t="shared" si="498"/>
        <v>0</v>
      </c>
      <c r="AA2032" s="24">
        <f t="shared" si="499"/>
        <v>0</v>
      </c>
      <c r="AC2032" s="26">
        <v>21</v>
      </c>
      <c r="AD2032" s="26">
        <f t="shared" si="500"/>
        <v>0</v>
      </c>
      <c r="AE2032" s="26">
        <f t="shared" si="501"/>
        <v>0</v>
      </c>
      <c r="AL2032" s="26">
        <f t="shared" si="502"/>
        <v>0</v>
      </c>
      <c r="AM2032" s="26">
        <f t="shared" si="503"/>
        <v>0</v>
      </c>
      <c r="AN2032" s="27" t="s">
        <v>1652</v>
      </c>
      <c r="AO2032" s="27" t="s">
        <v>1659</v>
      </c>
      <c r="AP2032" s="15" t="s">
        <v>1673</v>
      </c>
    </row>
    <row r="2033" spans="1:42" x14ac:dyDescent="0.2">
      <c r="A2033" s="23" t="s">
        <v>1025</v>
      </c>
      <c r="B2033" s="23" t="s">
        <v>1117</v>
      </c>
      <c r="C2033" s="23" t="s">
        <v>1196</v>
      </c>
      <c r="D2033" s="23" t="s">
        <v>1314</v>
      </c>
      <c r="E2033" s="23" t="s">
        <v>1602</v>
      </c>
      <c r="F2033" s="24">
        <v>1.72</v>
      </c>
      <c r="G2033" s="24">
        <v>0</v>
      </c>
      <c r="H2033" s="24">
        <f t="shared" si="492"/>
        <v>0</v>
      </c>
      <c r="I2033" s="24">
        <f t="shared" si="493"/>
        <v>0</v>
      </c>
      <c r="J2033" s="24">
        <f t="shared" si="494"/>
        <v>0</v>
      </c>
      <c r="K2033" s="24">
        <v>0</v>
      </c>
      <c r="L2033" s="24">
        <f t="shared" si="495"/>
        <v>0</v>
      </c>
      <c r="M2033" s="25" t="s">
        <v>10</v>
      </c>
      <c r="N2033" s="24">
        <f t="shared" si="496"/>
        <v>0</v>
      </c>
      <c r="Y2033" s="24">
        <f t="shared" si="497"/>
        <v>0</v>
      </c>
      <c r="Z2033" s="24">
        <f t="shared" si="498"/>
        <v>0</v>
      </c>
      <c r="AA2033" s="24">
        <f t="shared" si="499"/>
        <v>0</v>
      </c>
      <c r="AC2033" s="26">
        <v>21</v>
      </c>
      <c r="AD2033" s="26">
        <f t="shared" si="500"/>
        <v>0</v>
      </c>
      <c r="AE2033" s="26">
        <f t="shared" si="501"/>
        <v>0</v>
      </c>
      <c r="AL2033" s="26">
        <f t="shared" si="502"/>
        <v>0</v>
      </c>
      <c r="AM2033" s="26">
        <f t="shared" si="503"/>
        <v>0</v>
      </c>
      <c r="AN2033" s="27" t="s">
        <v>1652</v>
      </c>
      <c r="AO2033" s="27" t="s">
        <v>1659</v>
      </c>
      <c r="AP2033" s="15" t="s">
        <v>1673</v>
      </c>
    </row>
    <row r="2034" spans="1:42" x14ac:dyDescent="0.2">
      <c r="A2034" s="23" t="s">
        <v>1026</v>
      </c>
      <c r="B2034" s="23" t="s">
        <v>1117</v>
      </c>
      <c r="C2034" s="23" t="s">
        <v>1197</v>
      </c>
      <c r="D2034" s="23" t="s">
        <v>1315</v>
      </c>
      <c r="E2034" s="23" t="s">
        <v>1602</v>
      </c>
      <c r="F2034" s="24">
        <v>1.72</v>
      </c>
      <c r="G2034" s="24">
        <v>0</v>
      </c>
      <c r="H2034" s="24">
        <f t="shared" si="492"/>
        <v>0</v>
      </c>
      <c r="I2034" s="24">
        <f t="shared" si="493"/>
        <v>0</v>
      </c>
      <c r="J2034" s="24">
        <f t="shared" si="494"/>
        <v>0</v>
      </c>
      <c r="K2034" s="24">
        <v>0</v>
      </c>
      <c r="L2034" s="24">
        <f t="shared" si="495"/>
        <v>0</v>
      </c>
      <c r="M2034" s="25" t="s">
        <v>10</v>
      </c>
      <c r="N2034" s="24">
        <f t="shared" si="496"/>
        <v>0</v>
      </c>
      <c r="Y2034" s="24">
        <f t="shared" si="497"/>
        <v>0</v>
      </c>
      <c r="Z2034" s="24">
        <f t="shared" si="498"/>
        <v>0</v>
      </c>
      <c r="AA2034" s="24">
        <f t="shared" si="499"/>
        <v>0</v>
      </c>
      <c r="AC2034" s="26">
        <v>21</v>
      </c>
      <c r="AD2034" s="26">
        <f t="shared" si="500"/>
        <v>0</v>
      </c>
      <c r="AE2034" s="26">
        <f t="shared" si="501"/>
        <v>0</v>
      </c>
      <c r="AL2034" s="26">
        <f t="shared" si="502"/>
        <v>0</v>
      </c>
      <c r="AM2034" s="26">
        <f t="shared" si="503"/>
        <v>0</v>
      </c>
      <c r="AN2034" s="27" t="s">
        <v>1652</v>
      </c>
      <c r="AO2034" s="27" t="s">
        <v>1659</v>
      </c>
      <c r="AP2034" s="15" t="s">
        <v>1673</v>
      </c>
    </row>
    <row r="2035" spans="1:42" x14ac:dyDescent="0.2">
      <c r="A2035" s="20"/>
      <c r="B2035" s="21" t="s">
        <v>1118</v>
      </c>
      <c r="C2035" s="21"/>
      <c r="D2035" s="42" t="s">
        <v>1590</v>
      </c>
      <c r="E2035" s="43"/>
      <c r="F2035" s="43"/>
      <c r="G2035" s="43"/>
      <c r="H2035" s="22">
        <f>H2036+H2041+H2044+H2047+H2058+H2071+H2074+H2107+H2116+H2140+H2145+H2156+H2164+H2172+H2174+H2176</f>
        <v>0</v>
      </c>
      <c r="I2035" s="22">
        <f>I2036+I2041+I2044+I2047+I2058+I2071+I2074+I2107+I2116+I2140+I2145+I2156+I2164+I2172+I2174+I2176</f>
        <v>0</v>
      </c>
      <c r="J2035" s="22">
        <f>H2035+I2035</f>
        <v>0</v>
      </c>
      <c r="K2035" s="15"/>
      <c r="L2035" s="22">
        <f>L2036+L2041+L2044+L2047+L2058+L2071+L2074+L2107+L2116+L2140+L2145+L2156+L2164+L2172+L2174+L2176</f>
        <v>3.3989808000000004</v>
      </c>
    </row>
    <row r="2036" spans="1:42" x14ac:dyDescent="0.2">
      <c r="A2036" s="20"/>
      <c r="B2036" s="21" t="s">
        <v>1118</v>
      </c>
      <c r="C2036" s="21" t="s">
        <v>37</v>
      </c>
      <c r="D2036" s="42" t="s">
        <v>1214</v>
      </c>
      <c r="E2036" s="43"/>
      <c r="F2036" s="43"/>
      <c r="G2036" s="43"/>
      <c r="H2036" s="22">
        <f>SUM(H2037:H2040)</f>
        <v>0</v>
      </c>
      <c r="I2036" s="22">
        <f>SUM(I2037:I2040)</f>
        <v>0</v>
      </c>
      <c r="J2036" s="22">
        <f>H2036+I2036</f>
        <v>0</v>
      </c>
      <c r="K2036" s="15"/>
      <c r="L2036" s="22">
        <f>SUM(L2037:L2040)</f>
        <v>6.1462200000000002E-2</v>
      </c>
      <c r="O2036" s="22">
        <f>IF(P2036="PR",J2036,SUM(N2037:N2040))</f>
        <v>0</v>
      </c>
      <c r="P2036" s="15" t="s">
        <v>1626</v>
      </c>
      <c r="Q2036" s="22">
        <f>IF(P2036="HS",H2036,0)</f>
        <v>0</v>
      </c>
      <c r="R2036" s="22">
        <f>IF(P2036="HS",I2036-O2036,0)</f>
        <v>0</v>
      </c>
      <c r="S2036" s="22">
        <f>IF(P2036="PS",H2036,0)</f>
        <v>0</v>
      </c>
      <c r="T2036" s="22">
        <f>IF(P2036="PS",I2036-O2036,0)</f>
        <v>0</v>
      </c>
      <c r="U2036" s="22">
        <f>IF(P2036="MP",H2036,0)</f>
        <v>0</v>
      </c>
      <c r="V2036" s="22">
        <f>IF(P2036="MP",I2036-O2036,0)</f>
        <v>0</v>
      </c>
      <c r="W2036" s="22">
        <f>IF(P2036="OM",H2036,0)</f>
        <v>0</v>
      </c>
      <c r="X2036" s="15" t="s">
        <v>1118</v>
      </c>
      <c r="AH2036" s="22">
        <f>SUM(Y2037:Y2040)</f>
        <v>0</v>
      </c>
      <c r="AI2036" s="22">
        <f>SUM(Z2037:Z2040)</f>
        <v>0</v>
      </c>
      <c r="AJ2036" s="22">
        <f>SUM(AA2037:AA2040)</f>
        <v>0</v>
      </c>
    </row>
    <row r="2037" spans="1:42" x14ac:dyDescent="0.2">
      <c r="A2037" s="23" t="s">
        <v>1027</v>
      </c>
      <c r="B2037" s="23" t="s">
        <v>1118</v>
      </c>
      <c r="C2037" s="23" t="s">
        <v>1120</v>
      </c>
      <c r="D2037" s="23" t="s">
        <v>1675</v>
      </c>
      <c r="E2037" s="23" t="s">
        <v>1599</v>
      </c>
      <c r="F2037" s="24">
        <v>0.02</v>
      </c>
      <c r="G2037" s="24">
        <v>0</v>
      </c>
      <c r="H2037" s="24">
        <f>ROUND(F2037*AD2037,2)</f>
        <v>0</v>
      </c>
      <c r="I2037" s="24">
        <f>J2037-H2037</f>
        <v>0</v>
      </c>
      <c r="J2037" s="24">
        <f>ROUND(F2037*G2037,2)</f>
        <v>0</v>
      </c>
      <c r="K2037" s="24">
        <v>2.53999</v>
      </c>
      <c r="L2037" s="24">
        <f>F2037*K2037</f>
        <v>5.0799799999999999E-2</v>
      </c>
      <c r="M2037" s="25" t="s">
        <v>7</v>
      </c>
      <c r="N2037" s="24">
        <f>IF(M2037="5",I2037,0)</f>
        <v>0</v>
      </c>
      <c r="Y2037" s="24">
        <f>IF(AC2037=0,J2037,0)</f>
        <v>0</v>
      </c>
      <c r="Z2037" s="24">
        <f>IF(AC2037=15,J2037,0)</f>
        <v>0</v>
      </c>
      <c r="AA2037" s="24">
        <f>IF(AC2037=21,J2037,0)</f>
        <v>0</v>
      </c>
      <c r="AC2037" s="26">
        <v>21</v>
      </c>
      <c r="AD2037" s="26">
        <f>G2037*0.813362397820164</f>
        <v>0</v>
      </c>
      <c r="AE2037" s="26">
        <f>G2037*(1-0.813362397820164)</f>
        <v>0</v>
      </c>
      <c r="AL2037" s="26">
        <f>F2037*AD2037</f>
        <v>0</v>
      </c>
      <c r="AM2037" s="26">
        <f>F2037*AE2037</f>
        <v>0</v>
      </c>
      <c r="AN2037" s="27" t="s">
        <v>1637</v>
      </c>
      <c r="AO2037" s="27" t="s">
        <v>1653</v>
      </c>
      <c r="AP2037" s="15" t="s">
        <v>1674</v>
      </c>
    </row>
    <row r="2038" spans="1:42" x14ac:dyDescent="0.2">
      <c r="D2038" s="28" t="s">
        <v>1215</v>
      </c>
      <c r="F2038" s="29">
        <v>0.02</v>
      </c>
    </row>
    <row r="2039" spans="1:42" x14ac:dyDescent="0.2">
      <c r="A2039" s="23" t="s">
        <v>1028</v>
      </c>
      <c r="B2039" s="23" t="s">
        <v>1118</v>
      </c>
      <c r="C2039" s="23" t="s">
        <v>1121</v>
      </c>
      <c r="D2039" s="23" t="s">
        <v>1216</v>
      </c>
      <c r="E2039" s="23" t="s">
        <v>1600</v>
      </c>
      <c r="F2039" s="24">
        <v>0.28000000000000003</v>
      </c>
      <c r="G2039" s="24">
        <v>0</v>
      </c>
      <c r="H2039" s="24">
        <f>ROUND(F2039*AD2039,2)</f>
        <v>0</v>
      </c>
      <c r="I2039" s="24">
        <f>J2039-H2039</f>
        <v>0</v>
      </c>
      <c r="J2039" s="24">
        <f>ROUND(F2039*G2039,2)</f>
        <v>0</v>
      </c>
      <c r="K2039" s="24">
        <v>3.8080000000000003E-2</v>
      </c>
      <c r="L2039" s="24">
        <f>F2039*K2039</f>
        <v>1.0662400000000002E-2</v>
      </c>
      <c r="M2039" s="25" t="s">
        <v>7</v>
      </c>
      <c r="N2039" s="24">
        <f>IF(M2039="5",I2039,0)</f>
        <v>0</v>
      </c>
      <c r="Y2039" s="24">
        <f>IF(AC2039=0,J2039,0)</f>
        <v>0</v>
      </c>
      <c r="Z2039" s="24">
        <f>IF(AC2039=15,J2039,0)</f>
        <v>0</v>
      </c>
      <c r="AA2039" s="24">
        <f>IF(AC2039=21,J2039,0)</f>
        <v>0</v>
      </c>
      <c r="AC2039" s="26">
        <v>21</v>
      </c>
      <c r="AD2039" s="26">
        <f>G2039*0.555284552845528</f>
        <v>0</v>
      </c>
      <c r="AE2039" s="26">
        <f>G2039*(1-0.555284552845528)</f>
        <v>0</v>
      </c>
      <c r="AL2039" s="26">
        <f>F2039*AD2039</f>
        <v>0</v>
      </c>
      <c r="AM2039" s="26">
        <f>F2039*AE2039</f>
        <v>0</v>
      </c>
      <c r="AN2039" s="27" t="s">
        <v>1637</v>
      </c>
      <c r="AO2039" s="27" t="s">
        <v>1653</v>
      </c>
      <c r="AP2039" s="15" t="s">
        <v>1674</v>
      </c>
    </row>
    <row r="2040" spans="1:42" x14ac:dyDescent="0.2">
      <c r="D2040" s="28" t="s">
        <v>1217</v>
      </c>
      <c r="F2040" s="29">
        <v>0.28000000000000003</v>
      </c>
    </row>
    <row r="2041" spans="1:42" x14ac:dyDescent="0.2">
      <c r="A2041" s="20"/>
      <c r="B2041" s="21" t="s">
        <v>1118</v>
      </c>
      <c r="C2041" s="21" t="s">
        <v>38</v>
      </c>
      <c r="D2041" s="42" t="s">
        <v>1218</v>
      </c>
      <c r="E2041" s="43"/>
      <c r="F2041" s="43"/>
      <c r="G2041" s="43"/>
      <c r="H2041" s="22">
        <f>SUM(H2042:H2042)</f>
        <v>0</v>
      </c>
      <c r="I2041" s="22">
        <f>SUM(I2042:I2042)</f>
        <v>0</v>
      </c>
      <c r="J2041" s="22">
        <f>H2041+I2041</f>
        <v>0</v>
      </c>
      <c r="K2041" s="15"/>
      <c r="L2041" s="22">
        <f>SUM(L2042:L2042)</f>
        <v>0.12659999999999999</v>
      </c>
      <c r="O2041" s="22">
        <f>IF(P2041="PR",J2041,SUM(N2042:N2042))</f>
        <v>0</v>
      </c>
      <c r="P2041" s="15" t="s">
        <v>1626</v>
      </c>
      <c r="Q2041" s="22">
        <f>IF(P2041="HS",H2041,0)</f>
        <v>0</v>
      </c>
      <c r="R2041" s="22">
        <f>IF(P2041="HS",I2041-O2041,0)</f>
        <v>0</v>
      </c>
      <c r="S2041" s="22">
        <f>IF(P2041="PS",H2041,0)</f>
        <v>0</v>
      </c>
      <c r="T2041" s="22">
        <f>IF(P2041="PS",I2041-O2041,0)</f>
        <v>0</v>
      </c>
      <c r="U2041" s="22">
        <f>IF(P2041="MP",H2041,0)</f>
        <v>0</v>
      </c>
      <c r="V2041" s="22">
        <f>IF(P2041="MP",I2041-O2041,0)</f>
        <v>0</v>
      </c>
      <c r="W2041" s="22">
        <f>IF(P2041="OM",H2041,0)</f>
        <v>0</v>
      </c>
      <c r="X2041" s="15" t="s">
        <v>1118</v>
      </c>
      <c r="AH2041" s="22">
        <f>SUM(Y2042:Y2042)</f>
        <v>0</v>
      </c>
      <c r="AI2041" s="22">
        <f>SUM(Z2042:Z2042)</f>
        <v>0</v>
      </c>
      <c r="AJ2041" s="22">
        <f>SUM(AA2042:AA2042)</f>
        <v>0</v>
      </c>
    </row>
    <row r="2042" spans="1:42" x14ac:dyDescent="0.2">
      <c r="A2042" s="23" t="s">
        <v>1029</v>
      </c>
      <c r="B2042" s="23" t="s">
        <v>1118</v>
      </c>
      <c r="C2042" s="23" t="s">
        <v>1122</v>
      </c>
      <c r="D2042" s="40" t="s">
        <v>1686</v>
      </c>
      <c r="E2042" s="23" t="s">
        <v>1600</v>
      </c>
      <c r="F2042" s="24">
        <v>1.2</v>
      </c>
      <c r="G2042" s="24">
        <v>0</v>
      </c>
      <c r="H2042" s="24">
        <f>ROUND(F2042*AD2042,2)</f>
        <v>0</v>
      </c>
      <c r="I2042" s="24">
        <f>J2042-H2042</f>
        <v>0</v>
      </c>
      <c r="J2042" s="24">
        <f>ROUND(F2042*G2042,2)</f>
        <v>0</v>
      </c>
      <c r="K2042" s="24">
        <v>0.1055</v>
      </c>
      <c r="L2042" s="24">
        <f>F2042*K2042</f>
        <v>0.12659999999999999</v>
      </c>
      <c r="M2042" s="25" t="s">
        <v>7</v>
      </c>
      <c r="N2042" s="24">
        <f>IF(M2042="5",I2042,0)</f>
        <v>0</v>
      </c>
      <c r="Y2042" s="24">
        <f>IF(AC2042=0,J2042,0)</f>
        <v>0</v>
      </c>
      <c r="Z2042" s="24">
        <f>IF(AC2042=15,J2042,0)</f>
        <v>0</v>
      </c>
      <c r="AA2042" s="24">
        <f>IF(AC2042=21,J2042,0)</f>
        <v>0</v>
      </c>
      <c r="AC2042" s="26">
        <v>21</v>
      </c>
      <c r="AD2042" s="26">
        <f>G2042*0.853314527503526</f>
        <v>0</v>
      </c>
      <c r="AE2042" s="26">
        <f>G2042*(1-0.853314527503526)</f>
        <v>0</v>
      </c>
      <c r="AL2042" s="26">
        <f>F2042*AD2042</f>
        <v>0</v>
      </c>
      <c r="AM2042" s="26">
        <f>F2042*AE2042</f>
        <v>0</v>
      </c>
      <c r="AN2042" s="27" t="s">
        <v>1638</v>
      </c>
      <c r="AO2042" s="27" t="s">
        <v>1653</v>
      </c>
      <c r="AP2042" s="15" t="s">
        <v>1674</v>
      </c>
    </row>
    <row r="2043" spans="1:42" x14ac:dyDescent="0.2">
      <c r="D2043" s="28" t="s">
        <v>1219</v>
      </c>
      <c r="F2043" s="29">
        <v>1.2</v>
      </c>
    </row>
    <row r="2044" spans="1:42" x14ac:dyDescent="0.2">
      <c r="A2044" s="20"/>
      <c r="B2044" s="21" t="s">
        <v>1118</v>
      </c>
      <c r="C2044" s="21" t="s">
        <v>41</v>
      </c>
      <c r="D2044" s="42" t="s">
        <v>1220</v>
      </c>
      <c r="E2044" s="43"/>
      <c r="F2044" s="43"/>
      <c r="G2044" s="43"/>
      <c r="H2044" s="22">
        <f>SUM(H2045:H2045)</f>
        <v>0</v>
      </c>
      <c r="I2044" s="22">
        <f>SUM(I2045:I2045)</f>
        <v>0</v>
      </c>
      <c r="J2044" s="22">
        <f>H2044+I2044</f>
        <v>0</v>
      </c>
      <c r="K2044" s="15"/>
      <c r="L2044" s="22">
        <f>SUM(L2045:L2045)</f>
        <v>0.10285799999999999</v>
      </c>
      <c r="O2044" s="22">
        <f>IF(P2044="PR",J2044,SUM(N2045:N2045))</f>
        <v>0</v>
      </c>
      <c r="P2044" s="15" t="s">
        <v>1626</v>
      </c>
      <c r="Q2044" s="22">
        <f>IF(P2044="HS",H2044,0)</f>
        <v>0</v>
      </c>
      <c r="R2044" s="22">
        <f>IF(P2044="HS",I2044-O2044,0)</f>
        <v>0</v>
      </c>
      <c r="S2044" s="22">
        <f>IF(P2044="PS",H2044,0)</f>
        <v>0</v>
      </c>
      <c r="T2044" s="22">
        <f>IF(P2044="PS",I2044-O2044,0)</f>
        <v>0</v>
      </c>
      <c r="U2044" s="22">
        <f>IF(P2044="MP",H2044,0)</f>
        <v>0</v>
      </c>
      <c r="V2044" s="22">
        <f>IF(P2044="MP",I2044-O2044,0)</f>
        <v>0</v>
      </c>
      <c r="W2044" s="22">
        <f>IF(P2044="OM",H2044,0)</f>
        <v>0</v>
      </c>
      <c r="X2044" s="15" t="s">
        <v>1118</v>
      </c>
      <c r="AH2044" s="22">
        <f>SUM(Y2045:Y2045)</f>
        <v>0</v>
      </c>
      <c r="AI2044" s="22">
        <f>SUM(Z2045:Z2045)</f>
        <v>0</v>
      </c>
      <c r="AJ2044" s="22">
        <f>SUM(AA2045:AA2045)</f>
        <v>0</v>
      </c>
    </row>
    <row r="2045" spans="1:42" x14ac:dyDescent="0.2">
      <c r="A2045" s="23" t="s">
        <v>1030</v>
      </c>
      <c r="B2045" s="23" t="s">
        <v>1118</v>
      </c>
      <c r="C2045" s="23" t="s">
        <v>1123</v>
      </c>
      <c r="D2045" s="23" t="s">
        <v>1221</v>
      </c>
      <c r="E2045" s="23" t="s">
        <v>1600</v>
      </c>
      <c r="F2045" s="24">
        <v>5.53</v>
      </c>
      <c r="G2045" s="24">
        <v>0</v>
      </c>
      <c r="H2045" s="24">
        <f>ROUND(F2045*AD2045,2)</f>
        <v>0</v>
      </c>
      <c r="I2045" s="24">
        <f>J2045-H2045</f>
        <v>0</v>
      </c>
      <c r="J2045" s="24">
        <f>ROUND(F2045*G2045,2)</f>
        <v>0</v>
      </c>
      <c r="K2045" s="24">
        <v>1.8599999999999998E-2</v>
      </c>
      <c r="L2045" s="24">
        <f>F2045*K2045</f>
        <v>0.10285799999999999</v>
      </c>
      <c r="M2045" s="25" t="s">
        <v>7</v>
      </c>
      <c r="N2045" s="24">
        <f>IF(M2045="5",I2045,0)</f>
        <v>0</v>
      </c>
      <c r="Y2045" s="24">
        <f>IF(AC2045=0,J2045,0)</f>
        <v>0</v>
      </c>
      <c r="Z2045" s="24">
        <f>IF(AC2045=15,J2045,0)</f>
        <v>0</v>
      </c>
      <c r="AA2045" s="24">
        <f>IF(AC2045=21,J2045,0)</f>
        <v>0</v>
      </c>
      <c r="AC2045" s="26">
        <v>21</v>
      </c>
      <c r="AD2045" s="26">
        <f>G2045*0.563277249451353</f>
        <v>0</v>
      </c>
      <c r="AE2045" s="26">
        <f>G2045*(1-0.563277249451353)</f>
        <v>0</v>
      </c>
      <c r="AL2045" s="26">
        <f>F2045*AD2045</f>
        <v>0</v>
      </c>
      <c r="AM2045" s="26">
        <f>F2045*AE2045</f>
        <v>0</v>
      </c>
      <c r="AN2045" s="27" t="s">
        <v>1639</v>
      </c>
      <c r="AO2045" s="27" t="s">
        <v>1653</v>
      </c>
      <c r="AP2045" s="15" t="s">
        <v>1674</v>
      </c>
    </row>
    <row r="2046" spans="1:42" x14ac:dyDescent="0.2">
      <c r="D2046" s="28" t="s">
        <v>1222</v>
      </c>
      <c r="F2046" s="29">
        <v>5.53</v>
      </c>
    </row>
    <row r="2047" spans="1:42" x14ac:dyDescent="0.2">
      <c r="A2047" s="20"/>
      <c r="B2047" s="21" t="s">
        <v>1118</v>
      </c>
      <c r="C2047" s="21" t="s">
        <v>66</v>
      </c>
      <c r="D2047" s="42" t="s">
        <v>1223</v>
      </c>
      <c r="E2047" s="43"/>
      <c r="F2047" s="43"/>
      <c r="G2047" s="43"/>
      <c r="H2047" s="22">
        <f>SUM(H2048:H2056)</f>
        <v>0</v>
      </c>
      <c r="I2047" s="22">
        <f>SUM(I2048:I2056)</f>
        <v>0</v>
      </c>
      <c r="J2047" s="22">
        <f>H2047+I2047</f>
        <v>0</v>
      </c>
      <c r="K2047" s="15"/>
      <c r="L2047" s="22">
        <f>SUM(L2048:L2056)</f>
        <v>0.48210060000000005</v>
      </c>
      <c r="O2047" s="22">
        <f>IF(P2047="PR",J2047,SUM(N2048:N2056))</f>
        <v>0</v>
      </c>
      <c r="P2047" s="15" t="s">
        <v>1626</v>
      </c>
      <c r="Q2047" s="22">
        <f>IF(P2047="HS",H2047,0)</f>
        <v>0</v>
      </c>
      <c r="R2047" s="22">
        <f>IF(P2047="HS",I2047-O2047,0)</f>
        <v>0</v>
      </c>
      <c r="S2047" s="22">
        <f>IF(P2047="PS",H2047,0)</f>
        <v>0</v>
      </c>
      <c r="T2047" s="22">
        <f>IF(P2047="PS",I2047-O2047,0)</f>
        <v>0</v>
      </c>
      <c r="U2047" s="22">
        <f>IF(P2047="MP",H2047,0)</f>
        <v>0</v>
      </c>
      <c r="V2047" s="22">
        <f>IF(P2047="MP",I2047-O2047,0)</f>
        <v>0</v>
      </c>
      <c r="W2047" s="22">
        <f>IF(P2047="OM",H2047,0)</f>
        <v>0</v>
      </c>
      <c r="X2047" s="15" t="s">
        <v>1118</v>
      </c>
      <c r="AH2047" s="22">
        <f>SUM(Y2048:Y2056)</f>
        <v>0</v>
      </c>
      <c r="AI2047" s="22">
        <f>SUM(Z2048:Z2056)</f>
        <v>0</v>
      </c>
      <c r="AJ2047" s="22">
        <f>SUM(AA2048:AA2056)</f>
        <v>0</v>
      </c>
    </row>
    <row r="2048" spans="1:42" x14ac:dyDescent="0.2">
      <c r="A2048" s="23" t="s">
        <v>1031</v>
      </c>
      <c r="B2048" s="23" t="s">
        <v>1118</v>
      </c>
      <c r="C2048" s="23" t="s">
        <v>1124</v>
      </c>
      <c r="D2048" s="23" t="s">
        <v>1676</v>
      </c>
      <c r="E2048" s="23" t="s">
        <v>1599</v>
      </c>
      <c r="F2048" s="24">
        <v>0.11</v>
      </c>
      <c r="G2048" s="24">
        <v>0</v>
      </c>
      <c r="H2048" s="24">
        <f>ROUND(F2048*AD2048,2)</f>
        <v>0</v>
      </c>
      <c r="I2048" s="24">
        <f>J2048-H2048</f>
        <v>0</v>
      </c>
      <c r="J2048" s="24">
        <f>ROUND(F2048*G2048,2)</f>
        <v>0</v>
      </c>
      <c r="K2048" s="24">
        <v>2.5249999999999999</v>
      </c>
      <c r="L2048" s="24">
        <f>F2048*K2048</f>
        <v>0.27775</v>
      </c>
      <c r="M2048" s="25" t="s">
        <v>7</v>
      </c>
      <c r="N2048" s="24">
        <f>IF(M2048="5",I2048,0)</f>
        <v>0</v>
      </c>
      <c r="Y2048" s="24">
        <f>IF(AC2048=0,J2048,0)</f>
        <v>0</v>
      </c>
      <c r="Z2048" s="24">
        <f>IF(AC2048=15,J2048,0)</f>
        <v>0</v>
      </c>
      <c r="AA2048" s="24">
        <f>IF(AC2048=21,J2048,0)</f>
        <v>0</v>
      </c>
      <c r="AC2048" s="26">
        <v>21</v>
      </c>
      <c r="AD2048" s="26">
        <f>G2048*0.859082802547771</f>
        <v>0</v>
      </c>
      <c r="AE2048" s="26">
        <f>G2048*(1-0.859082802547771)</f>
        <v>0</v>
      </c>
      <c r="AL2048" s="26">
        <f>F2048*AD2048</f>
        <v>0</v>
      </c>
      <c r="AM2048" s="26">
        <f>F2048*AE2048</f>
        <v>0</v>
      </c>
      <c r="AN2048" s="27" t="s">
        <v>1640</v>
      </c>
      <c r="AO2048" s="27" t="s">
        <v>1654</v>
      </c>
      <c r="AP2048" s="15" t="s">
        <v>1674</v>
      </c>
    </row>
    <row r="2049" spans="1:42" x14ac:dyDescent="0.2">
      <c r="D2049" s="28" t="s">
        <v>1224</v>
      </c>
      <c r="F2049" s="29">
        <v>0.11</v>
      </c>
    </row>
    <row r="2050" spans="1:42" x14ac:dyDescent="0.2">
      <c r="A2050" s="23" t="s">
        <v>1032</v>
      </c>
      <c r="B2050" s="23" t="s">
        <v>1118</v>
      </c>
      <c r="C2050" s="23" t="s">
        <v>1125</v>
      </c>
      <c r="D2050" s="23" t="s">
        <v>1225</v>
      </c>
      <c r="E2050" s="23" t="s">
        <v>1600</v>
      </c>
      <c r="F2050" s="24">
        <v>0.12</v>
      </c>
      <c r="G2050" s="24">
        <v>0</v>
      </c>
      <c r="H2050" s="24">
        <f>ROUND(F2050*AD2050,2)</f>
        <v>0</v>
      </c>
      <c r="I2050" s="24">
        <f>J2050-H2050</f>
        <v>0</v>
      </c>
      <c r="J2050" s="24">
        <f>ROUND(F2050*G2050,2)</f>
        <v>0</v>
      </c>
      <c r="K2050" s="24">
        <v>1.41E-2</v>
      </c>
      <c r="L2050" s="24">
        <f>F2050*K2050</f>
        <v>1.6919999999999999E-3</v>
      </c>
      <c r="M2050" s="25" t="s">
        <v>7</v>
      </c>
      <c r="N2050" s="24">
        <f>IF(M2050="5",I2050,0)</f>
        <v>0</v>
      </c>
      <c r="Y2050" s="24">
        <f>IF(AC2050=0,J2050,0)</f>
        <v>0</v>
      </c>
      <c r="Z2050" s="24">
        <f>IF(AC2050=15,J2050,0)</f>
        <v>0</v>
      </c>
      <c r="AA2050" s="24">
        <f>IF(AC2050=21,J2050,0)</f>
        <v>0</v>
      </c>
      <c r="AC2050" s="26">
        <v>21</v>
      </c>
      <c r="AD2050" s="26">
        <f>G2050*0.637948717948718</f>
        <v>0</v>
      </c>
      <c r="AE2050" s="26">
        <f>G2050*(1-0.637948717948718)</f>
        <v>0</v>
      </c>
      <c r="AL2050" s="26">
        <f>F2050*AD2050</f>
        <v>0</v>
      </c>
      <c r="AM2050" s="26">
        <f>F2050*AE2050</f>
        <v>0</v>
      </c>
      <c r="AN2050" s="27" t="s">
        <v>1640</v>
      </c>
      <c r="AO2050" s="27" t="s">
        <v>1654</v>
      </c>
      <c r="AP2050" s="15" t="s">
        <v>1674</v>
      </c>
    </row>
    <row r="2051" spans="1:42" x14ac:dyDescent="0.2">
      <c r="D2051" s="28" t="s">
        <v>1226</v>
      </c>
      <c r="F2051" s="29">
        <v>0.12</v>
      </c>
    </row>
    <row r="2052" spans="1:42" x14ac:dyDescent="0.2">
      <c r="A2052" s="23" t="s">
        <v>1033</v>
      </c>
      <c r="B2052" s="23" t="s">
        <v>1118</v>
      </c>
      <c r="C2052" s="23" t="s">
        <v>1126</v>
      </c>
      <c r="D2052" s="23" t="s">
        <v>1227</v>
      </c>
      <c r="E2052" s="23" t="s">
        <v>1600</v>
      </c>
      <c r="F2052" s="24">
        <v>0.12</v>
      </c>
      <c r="G2052" s="24">
        <v>0</v>
      </c>
      <c r="H2052" s="24">
        <f>ROUND(F2052*AD2052,2)</f>
        <v>0</v>
      </c>
      <c r="I2052" s="24">
        <f>J2052-H2052</f>
        <v>0</v>
      </c>
      <c r="J2052" s="24">
        <f>ROUND(F2052*G2052,2)</f>
        <v>0</v>
      </c>
      <c r="K2052" s="24">
        <v>0</v>
      </c>
      <c r="L2052" s="24">
        <f>F2052*K2052</f>
        <v>0</v>
      </c>
      <c r="M2052" s="25" t="s">
        <v>7</v>
      </c>
      <c r="N2052" s="24">
        <f>IF(M2052="5",I2052,0)</f>
        <v>0</v>
      </c>
      <c r="Y2052" s="24">
        <f>IF(AC2052=0,J2052,0)</f>
        <v>0</v>
      </c>
      <c r="Z2052" s="24">
        <f>IF(AC2052=15,J2052,0)</f>
        <v>0</v>
      </c>
      <c r="AA2052" s="24">
        <f>IF(AC2052=21,J2052,0)</f>
        <v>0</v>
      </c>
      <c r="AC2052" s="26">
        <v>21</v>
      </c>
      <c r="AD2052" s="26">
        <f>G2052*0</f>
        <v>0</v>
      </c>
      <c r="AE2052" s="26">
        <f>G2052*(1-0)</f>
        <v>0</v>
      </c>
      <c r="AL2052" s="26">
        <f>F2052*AD2052</f>
        <v>0</v>
      </c>
      <c r="AM2052" s="26">
        <f>F2052*AE2052</f>
        <v>0</v>
      </c>
      <c r="AN2052" s="27" t="s">
        <v>1640</v>
      </c>
      <c r="AO2052" s="27" t="s">
        <v>1654</v>
      </c>
      <c r="AP2052" s="15" t="s">
        <v>1674</v>
      </c>
    </row>
    <row r="2053" spans="1:42" x14ac:dyDescent="0.2">
      <c r="D2053" s="28" t="s">
        <v>1228</v>
      </c>
      <c r="F2053" s="29">
        <v>0.12</v>
      </c>
    </row>
    <row r="2054" spans="1:42" x14ac:dyDescent="0.2">
      <c r="A2054" s="23" t="s">
        <v>1034</v>
      </c>
      <c r="B2054" s="23" t="s">
        <v>1118</v>
      </c>
      <c r="C2054" s="23" t="s">
        <v>1127</v>
      </c>
      <c r="D2054" s="23" t="s">
        <v>1229</v>
      </c>
      <c r="E2054" s="23" t="s">
        <v>1600</v>
      </c>
      <c r="F2054" s="24">
        <v>5.41</v>
      </c>
      <c r="G2054" s="24">
        <v>0</v>
      </c>
      <c r="H2054" s="24">
        <f>ROUND(F2054*AD2054,2)</f>
        <v>0</v>
      </c>
      <c r="I2054" s="24">
        <f>J2054-H2054</f>
        <v>0</v>
      </c>
      <c r="J2054" s="24">
        <f>ROUND(F2054*G2054,2)</f>
        <v>0</v>
      </c>
      <c r="K2054" s="24">
        <v>3.415E-2</v>
      </c>
      <c r="L2054" s="24">
        <f>F2054*K2054</f>
        <v>0.18475150000000001</v>
      </c>
      <c r="M2054" s="25" t="s">
        <v>7</v>
      </c>
      <c r="N2054" s="24">
        <f>IF(M2054="5",I2054,0)</f>
        <v>0</v>
      </c>
      <c r="Y2054" s="24">
        <f>IF(AC2054=0,J2054,0)</f>
        <v>0</v>
      </c>
      <c r="Z2054" s="24">
        <f>IF(AC2054=15,J2054,0)</f>
        <v>0</v>
      </c>
      <c r="AA2054" s="24">
        <f>IF(AC2054=21,J2054,0)</f>
        <v>0</v>
      </c>
      <c r="AC2054" s="26">
        <v>21</v>
      </c>
      <c r="AD2054" s="26">
        <f>G2054*0.841828478964401</f>
        <v>0</v>
      </c>
      <c r="AE2054" s="26">
        <f>G2054*(1-0.841828478964401)</f>
        <v>0</v>
      </c>
      <c r="AL2054" s="26">
        <f>F2054*AD2054</f>
        <v>0</v>
      </c>
      <c r="AM2054" s="26">
        <f>F2054*AE2054</f>
        <v>0</v>
      </c>
      <c r="AN2054" s="27" t="s">
        <v>1640</v>
      </c>
      <c r="AO2054" s="27" t="s">
        <v>1654</v>
      </c>
      <c r="AP2054" s="15" t="s">
        <v>1674</v>
      </c>
    </row>
    <row r="2055" spans="1:42" x14ac:dyDescent="0.2">
      <c r="D2055" s="28" t="s">
        <v>1230</v>
      </c>
      <c r="F2055" s="29">
        <v>5.41</v>
      </c>
    </row>
    <row r="2056" spans="1:42" x14ac:dyDescent="0.2">
      <c r="A2056" s="23" t="s">
        <v>1035</v>
      </c>
      <c r="B2056" s="23" t="s">
        <v>1118</v>
      </c>
      <c r="C2056" s="23" t="s">
        <v>1128</v>
      </c>
      <c r="D2056" s="40" t="s">
        <v>1687</v>
      </c>
      <c r="E2056" s="23" t="s">
        <v>1600</v>
      </c>
      <c r="F2056" s="24">
        <v>5.41</v>
      </c>
      <c r="G2056" s="24">
        <v>0</v>
      </c>
      <c r="H2056" s="24">
        <f>ROUND(F2056*AD2056,2)</f>
        <v>0</v>
      </c>
      <c r="I2056" s="24">
        <f>J2056-H2056</f>
        <v>0</v>
      </c>
      <c r="J2056" s="24">
        <f>ROUND(F2056*G2056,2)</f>
        <v>0</v>
      </c>
      <c r="K2056" s="24">
        <v>3.31E-3</v>
      </c>
      <c r="L2056" s="24">
        <f>F2056*K2056</f>
        <v>1.7907100000000002E-2</v>
      </c>
      <c r="M2056" s="25" t="s">
        <v>7</v>
      </c>
      <c r="N2056" s="24">
        <f>IF(M2056="5",I2056,0)</f>
        <v>0</v>
      </c>
      <c r="Y2056" s="24">
        <f>IF(AC2056=0,J2056,0)</f>
        <v>0</v>
      </c>
      <c r="Z2056" s="24">
        <f>IF(AC2056=15,J2056,0)</f>
        <v>0</v>
      </c>
      <c r="AA2056" s="24">
        <f>IF(AC2056=21,J2056,0)</f>
        <v>0</v>
      </c>
      <c r="AC2056" s="26">
        <v>21</v>
      </c>
      <c r="AD2056" s="26">
        <f>G2056*0.752032520325203</f>
        <v>0</v>
      </c>
      <c r="AE2056" s="26">
        <f>G2056*(1-0.752032520325203)</f>
        <v>0</v>
      </c>
      <c r="AL2056" s="26">
        <f>F2056*AD2056</f>
        <v>0</v>
      </c>
      <c r="AM2056" s="26">
        <f>F2056*AE2056</f>
        <v>0</v>
      </c>
      <c r="AN2056" s="27" t="s">
        <v>1640</v>
      </c>
      <c r="AO2056" s="27" t="s">
        <v>1654</v>
      </c>
      <c r="AP2056" s="15" t="s">
        <v>1674</v>
      </c>
    </row>
    <row r="2057" spans="1:42" x14ac:dyDescent="0.2">
      <c r="D2057" s="28" t="s">
        <v>1230</v>
      </c>
      <c r="F2057" s="29">
        <v>5.41</v>
      </c>
    </row>
    <row r="2058" spans="1:42" x14ac:dyDescent="0.2">
      <c r="A2058" s="20"/>
      <c r="B2058" s="21" t="s">
        <v>1118</v>
      </c>
      <c r="C2058" s="21" t="s">
        <v>696</v>
      </c>
      <c r="D2058" s="42" t="s">
        <v>1231</v>
      </c>
      <c r="E2058" s="43"/>
      <c r="F2058" s="43"/>
      <c r="G2058" s="43"/>
      <c r="H2058" s="22">
        <f>SUM(H2059:H2069)</f>
        <v>0</v>
      </c>
      <c r="I2058" s="22">
        <f>SUM(I2059:I2069)</f>
        <v>0</v>
      </c>
      <c r="J2058" s="22">
        <f>H2058+I2058</f>
        <v>0</v>
      </c>
      <c r="K2058" s="15"/>
      <c r="L2058" s="22">
        <f>SUM(L2059:L2069)</f>
        <v>1.22819E-2</v>
      </c>
      <c r="O2058" s="22">
        <f>IF(P2058="PR",J2058,SUM(N2059:N2069))</f>
        <v>0</v>
      </c>
      <c r="P2058" s="15" t="s">
        <v>1627</v>
      </c>
      <c r="Q2058" s="22">
        <f>IF(P2058="HS",H2058,0)</f>
        <v>0</v>
      </c>
      <c r="R2058" s="22">
        <f>IF(P2058="HS",I2058-O2058,0)</f>
        <v>0</v>
      </c>
      <c r="S2058" s="22">
        <f>IF(P2058="PS",H2058,0)</f>
        <v>0</v>
      </c>
      <c r="T2058" s="22">
        <f>IF(P2058="PS",I2058-O2058,0)</f>
        <v>0</v>
      </c>
      <c r="U2058" s="22">
        <f>IF(P2058="MP",H2058,0)</f>
        <v>0</v>
      </c>
      <c r="V2058" s="22">
        <f>IF(P2058="MP",I2058-O2058,0)</f>
        <v>0</v>
      </c>
      <c r="W2058" s="22">
        <f>IF(P2058="OM",H2058,0)</f>
        <v>0</v>
      </c>
      <c r="X2058" s="15" t="s">
        <v>1118</v>
      </c>
      <c r="AH2058" s="22">
        <f>SUM(Y2059:Y2069)</f>
        <v>0</v>
      </c>
      <c r="AI2058" s="22">
        <f>SUM(Z2059:Z2069)</f>
        <v>0</v>
      </c>
      <c r="AJ2058" s="22">
        <f>SUM(AA2059:AA2069)</f>
        <v>0</v>
      </c>
    </row>
    <row r="2059" spans="1:42" x14ac:dyDescent="0.2">
      <c r="A2059" s="23" t="s">
        <v>1036</v>
      </c>
      <c r="B2059" s="23" t="s">
        <v>1118</v>
      </c>
      <c r="C2059" s="23" t="s">
        <v>1129</v>
      </c>
      <c r="D2059" s="40" t="s">
        <v>1688</v>
      </c>
      <c r="E2059" s="23" t="s">
        <v>1600</v>
      </c>
      <c r="F2059" s="24">
        <v>6.49</v>
      </c>
      <c r="G2059" s="24">
        <v>0</v>
      </c>
      <c r="H2059" s="24">
        <f>ROUND(F2059*AD2059,2)</f>
        <v>0</v>
      </c>
      <c r="I2059" s="24">
        <f>J2059-H2059</f>
        <v>0</v>
      </c>
      <c r="J2059" s="24">
        <f>ROUND(F2059*G2059,2)</f>
        <v>0</v>
      </c>
      <c r="K2059" s="24">
        <v>5.6999999999999998E-4</v>
      </c>
      <c r="L2059" s="24">
        <f>F2059*K2059</f>
        <v>3.6993E-3</v>
      </c>
      <c r="M2059" s="25" t="s">
        <v>7</v>
      </c>
      <c r="N2059" s="24">
        <f>IF(M2059="5",I2059,0)</f>
        <v>0</v>
      </c>
      <c r="Y2059" s="24">
        <f>IF(AC2059=0,J2059,0)</f>
        <v>0</v>
      </c>
      <c r="Z2059" s="24">
        <f>IF(AC2059=15,J2059,0)</f>
        <v>0</v>
      </c>
      <c r="AA2059" s="24">
        <f>IF(AC2059=21,J2059,0)</f>
        <v>0</v>
      </c>
      <c r="AC2059" s="26">
        <v>21</v>
      </c>
      <c r="AD2059" s="26">
        <f>G2059*0.805751492132393</f>
        <v>0</v>
      </c>
      <c r="AE2059" s="26">
        <f>G2059*(1-0.805751492132393)</f>
        <v>0</v>
      </c>
      <c r="AL2059" s="26">
        <f>F2059*AD2059</f>
        <v>0</v>
      </c>
      <c r="AM2059" s="26">
        <f>F2059*AE2059</f>
        <v>0</v>
      </c>
      <c r="AN2059" s="27" t="s">
        <v>1641</v>
      </c>
      <c r="AO2059" s="27" t="s">
        <v>1655</v>
      </c>
      <c r="AP2059" s="15" t="s">
        <v>1674</v>
      </c>
    </row>
    <row r="2060" spans="1:42" x14ac:dyDescent="0.2">
      <c r="D2060" s="41" t="s">
        <v>1233</v>
      </c>
      <c r="F2060" s="29">
        <v>6.49</v>
      </c>
    </row>
    <row r="2061" spans="1:42" x14ac:dyDescent="0.2">
      <c r="A2061" s="23" t="s">
        <v>1037</v>
      </c>
      <c r="B2061" s="23" t="s">
        <v>1118</v>
      </c>
      <c r="C2061" s="23" t="s">
        <v>1130</v>
      </c>
      <c r="D2061" s="40" t="s">
        <v>1689</v>
      </c>
      <c r="E2061" s="23" t="s">
        <v>1600</v>
      </c>
      <c r="F2061" s="24">
        <v>6.49</v>
      </c>
      <c r="G2061" s="24">
        <v>0</v>
      </c>
      <c r="H2061" s="24">
        <f>ROUND(F2061*AD2061,2)</f>
        <v>0</v>
      </c>
      <c r="I2061" s="24">
        <f>J2061-H2061</f>
        <v>0</v>
      </c>
      <c r="J2061" s="24">
        <f>ROUND(F2061*G2061,2)</f>
        <v>0</v>
      </c>
      <c r="K2061" s="24">
        <v>7.3999999999999999E-4</v>
      </c>
      <c r="L2061" s="24">
        <f>F2061*K2061</f>
        <v>4.8025999999999998E-3</v>
      </c>
      <c r="M2061" s="25" t="s">
        <v>7</v>
      </c>
      <c r="N2061" s="24">
        <f>IF(M2061="5",I2061,0)</f>
        <v>0</v>
      </c>
      <c r="Y2061" s="24">
        <f>IF(AC2061=0,J2061,0)</f>
        <v>0</v>
      </c>
      <c r="Z2061" s="24">
        <f>IF(AC2061=15,J2061,0)</f>
        <v>0</v>
      </c>
      <c r="AA2061" s="24">
        <f>IF(AC2061=21,J2061,0)</f>
        <v>0</v>
      </c>
      <c r="AC2061" s="26">
        <v>21</v>
      </c>
      <c r="AD2061" s="26">
        <f>G2061*0.750758341759353</f>
        <v>0</v>
      </c>
      <c r="AE2061" s="26">
        <f>G2061*(1-0.750758341759353)</f>
        <v>0</v>
      </c>
      <c r="AL2061" s="26">
        <f>F2061*AD2061</f>
        <v>0</v>
      </c>
      <c r="AM2061" s="26">
        <f>F2061*AE2061</f>
        <v>0</v>
      </c>
      <c r="AN2061" s="27" t="s">
        <v>1641</v>
      </c>
      <c r="AO2061" s="27" t="s">
        <v>1655</v>
      </c>
      <c r="AP2061" s="15" t="s">
        <v>1674</v>
      </c>
    </row>
    <row r="2062" spans="1:42" x14ac:dyDescent="0.2">
      <c r="D2062" s="41" t="s">
        <v>1569</v>
      </c>
      <c r="F2062" s="29">
        <v>6.49</v>
      </c>
    </row>
    <row r="2063" spans="1:42" x14ac:dyDescent="0.2">
      <c r="A2063" s="23" t="s">
        <v>1038</v>
      </c>
      <c r="B2063" s="23" t="s">
        <v>1118</v>
      </c>
      <c r="C2063" s="23" t="s">
        <v>1131</v>
      </c>
      <c r="D2063" s="40" t="s">
        <v>1690</v>
      </c>
      <c r="E2063" s="23" t="s">
        <v>1600</v>
      </c>
      <c r="F2063" s="24">
        <v>1.08</v>
      </c>
      <c r="G2063" s="24">
        <v>0</v>
      </c>
      <c r="H2063" s="24">
        <f>ROUND(F2063*AD2063,2)</f>
        <v>0</v>
      </c>
      <c r="I2063" s="24">
        <f>J2063-H2063</f>
        <v>0</v>
      </c>
      <c r="J2063" s="24">
        <f>ROUND(F2063*G2063,2)</f>
        <v>0</v>
      </c>
      <c r="K2063" s="24">
        <v>4.0000000000000002E-4</v>
      </c>
      <c r="L2063" s="24">
        <f>F2063*K2063</f>
        <v>4.3200000000000004E-4</v>
      </c>
      <c r="M2063" s="25" t="s">
        <v>7</v>
      </c>
      <c r="N2063" s="24">
        <f>IF(M2063="5",I2063,0)</f>
        <v>0</v>
      </c>
      <c r="Y2063" s="24">
        <f>IF(AC2063=0,J2063,0)</f>
        <v>0</v>
      </c>
      <c r="Z2063" s="24">
        <f>IF(AC2063=15,J2063,0)</f>
        <v>0</v>
      </c>
      <c r="AA2063" s="24">
        <f>IF(AC2063=21,J2063,0)</f>
        <v>0</v>
      </c>
      <c r="AC2063" s="26">
        <v>21</v>
      </c>
      <c r="AD2063" s="26">
        <f>G2063*0.966850828729282</f>
        <v>0</v>
      </c>
      <c r="AE2063" s="26">
        <f>G2063*(1-0.966850828729282)</f>
        <v>0</v>
      </c>
      <c r="AL2063" s="26">
        <f>F2063*AD2063</f>
        <v>0</v>
      </c>
      <c r="AM2063" s="26">
        <f>F2063*AE2063</f>
        <v>0</v>
      </c>
      <c r="AN2063" s="27" t="s">
        <v>1641</v>
      </c>
      <c r="AO2063" s="27" t="s">
        <v>1655</v>
      </c>
      <c r="AP2063" s="15" t="s">
        <v>1674</v>
      </c>
    </row>
    <row r="2064" spans="1:42" x14ac:dyDescent="0.2">
      <c r="D2064" s="41" t="s">
        <v>1320</v>
      </c>
      <c r="F2064" s="29">
        <v>1.08</v>
      </c>
    </row>
    <row r="2065" spans="1:42" x14ac:dyDescent="0.2">
      <c r="A2065" s="23" t="s">
        <v>1039</v>
      </c>
      <c r="B2065" s="23" t="s">
        <v>1118</v>
      </c>
      <c r="C2065" s="23" t="s">
        <v>1132</v>
      </c>
      <c r="D2065" s="40" t="s">
        <v>1691</v>
      </c>
      <c r="E2065" s="23" t="s">
        <v>1600</v>
      </c>
      <c r="F2065" s="24">
        <v>6.21</v>
      </c>
      <c r="G2065" s="24">
        <v>0</v>
      </c>
      <c r="H2065" s="24">
        <f>ROUND(F2065*AD2065,2)</f>
        <v>0</v>
      </c>
      <c r="I2065" s="24">
        <f>J2065-H2065</f>
        <v>0</v>
      </c>
      <c r="J2065" s="24">
        <f>ROUND(F2065*G2065,2)</f>
        <v>0</v>
      </c>
      <c r="K2065" s="24">
        <v>4.0000000000000002E-4</v>
      </c>
      <c r="L2065" s="24">
        <f>F2065*K2065</f>
        <v>2.4840000000000001E-3</v>
      </c>
      <c r="M2065" s="25" t="s">
        <v>7</v>
      </c>
      <c r="N2065" s="24">
        <f>IF(M2065="5",I2065,0)</f>
        <v>0</v>
      </c>
      <c r="Y2065" s="24">
        <f>IF(AC2065=0,J2065,0)</f>
        <v>0</v>
      </c>
      <c r="Z2065" s="24">
        <f>IF(AC2065=15,J2065,0)</f>
        <v>0</v>
      </c>
      <c r="AA2065" s="24">
        <f>IF(AC2065=21,J2065,0)</f>
        <v>0</v>
      </c>
      <c r="AC2065" s="26">
        <v>21</v>
      </c>
      <c r="AD2065" s="26">
        <f>G2065*0.938757264193116</f>
        <v>0</v>
      </c>
      <c r="AE2065" s="26">
        <f>G2065*(1-0.938757264193116)</f>
        <v>0</v>
      </c>
      <c r="AL2065" s="26">
        <f>F2065*AD2065</f>
        <v>0</v>
      </c>
      <c r="AM2065" s="26">
        <f>F2065*AE2065</f>
        <v>0</v>
      </c>
      <c r="AN2065" s="27" t="s">
        <v>1641</v>
      </c>
      <c r="AO2065" s="27" t="s">
        <v>1655</v>
      </c>
      <c r="AP2065" s="15" t="s">
        <v>1674</v>
      </c>
    </row>
    <row r="2066" spans="1:42" x14ac:dyDescent="0.2">
      <c r="D2066" s="41" t="s">
        <v>1570</v>
      </c>
      <c r="F2066" s="29">
        <v>6.21</v>
      </c>
    </row>
    <row r="2067" spans="1:42" x14ac:dyDescent="0.2">
      <c r="A2067" s="23" t="s">
        <v>1040</v>
      </c>
      <c r="B2067" s="23" t="s">
        <v>1118</v>
      </c>
      <c r="C2067" s="23" t="s">
        <v>1133</v>
      </c>
      <c r="D2067" s="40" t="s">
        <v>1692</v>
      </c>
      <c r="E2067" s="23" t="s">
        <v>1601</v>
      </c>
      <c r="F2067" s="24">
        <v>2.7</v>
      </c>
      <c r="G2067" s="24">
        <v>0</v>
      </c>
      <c r="H2067" s="24">
        <f>ROUND(F2067*AD2067,2)</f>
        <v>0</v>
      </c>
      <c r="I2067" s="24">
        <f>J2067-H2067</f>
        <v>0</v>
      </c>
      <c r="J2067" s="24">
        <f>ROUND(F2067*G2067,2)</f>
        <v>0</v>
      </c>
      <c r="K2067" s="24">
        <v>3.2000000000000003E-4</v>
      </c>
      <c r="L2067" s="24">
        <f>F2067*K2067</f>
        <v>8.6400000000000008E-4</v>
      </c>
      <c r="M2067" s="25" t="s">
        <v>7</v>
      </c>
      <c r="N2067" s="24">
        <f>IF(M2067="5",I2067,0)</f>
        <v>0</v>
      </c>
      <c r="Y2067" s="24">
        <f>IF(AC2067=0,J2067,0)</f>
        <v>0</v>
      </c>
      <c r="Z2067" s="24">
        <f>IF(AC2067=15,J2067,0)</f>
        <v>0</v>
      </c>
      <c r="AA2067" s="24">
        <f>IF(AC2067=21,J2067,0)</f>
        <v>0</v>
      </c>
      <c r="AC2067" s="26">
        <v>21</v>
      </c>
      <c r="AD2067" s="26">
        <f>G2067*0.584192439862543</f>
        <v>0</v>
      </c>
      <c r="AE2067" s="26">
        <f>G2067*(1-0.584192439862543)</f>
        <v>0</v>
      </c>
      <c r="AL2067" s="26">
        <f>F2067*AD2067</f>
        <v>0</v>
      </c>
      <c r="AM2067" s="26">
        <f>F2067*AE2067</f>
        <v>0</v>
      </c>
      <c r="AN2067" s="27" t="s">
        <v>1641</v>
      </c>
      <c r="AO2067" s="27" t="s">
        <v>1655</v>
      </c>
      <c r="AP2067" s="15" t="s">
        <v>1674</v>
      </c>
    </row>
    <row r="2068" spans="1:42" x14ac:dyDescent="0.2">
      <c r="D2068" s="41" t="s">
        <v>1238</v>
      </c>
      <c r="F2068" s="29">
        <v>2.7</v>
      </c>
    </row>
    <row r="2069" spans="1:42" x14ac:dyDescent="0.2">
      <c r="A2069" s="23" t="s">
        <v>1041</v>
      </c>
      <c r="B2069" s="23" t="s">
        <v>1118</v>
      </c>
      <c r="C2069" s="23" t="s">
        <v>1134</v>
      </c>
      <c r="D2069" s="40" t="s">
        <v>1239</v>
      </c>
      <c r="E2069" s="23" t="s">
        <v>1602</v>
      </c>
      <c r="F2069" s="24">
        <v>0.04</v>
      </c>
      <c r="G2069" s="24">
        <v>0</v>
      </c>
      <c r="H2069" s="24">
        <f>ROUND(F2069*AD2069,2)</f>
        <v>0</v>
      </c>
      <c r="I2069" s="24">
        <f>J2069-H2069</f>
        <v>0</v>
      </c>
      <c r="J2069" s="24">
        <f>ROUND(F2069*G2069,2)</f>
        <v>0</v>
      </c>
      <c r="K2069" s="24">
        <v>0</v>
      </c>
      <c r="L2069" s="24">
        <f>F2069*K2069</f>
        <v>0</v>
      </c>
      <c r="M2069" s="25" t="s">
        <v>10</v>
      </c>
      <c r="N2069" s="24">
        <f>IF(M2069="5",I2069,0)</f>
        <v>0</v>
      </c>
      <c r="Y2069" s="24">
        <f>IF(AC2069=0,J2069,0)</f>
        <v>0</v>
      </c>
      <c r="Z2069" s="24">
        <f>IF(AC2069=15,J2069,0)</f>
        <v>0</v>
      </c>
      <c r="AA2069" s="24">
        <f>IF(AC2069=21,J2069,0)</f>
        <v>0</v>
      </c>
      <c r="AC2069" s="26">
        <v>21</v>
      </c>
      <c r="AD2069" s="26">
        <f>G2069*0</f>
        <v>0</v>
      </c>
      <c r="AE2069" s="26">
        <f>G2069*(1-0)</f>
        <v>0</v>
      </c>
      <c r="AL2069" s="26">
        <f>F2069*AD2069</f>
        <v>0</v>
      </c>
      <c r="AM2069" s="26">
        <f>F2069*AE2069</f>
        <v>0</v>
      </c>
      <c r="AN2069" s="27" t="s">
        <v>1641</v>
      </c>
      <c r="AO2069" s="27" t="s">
        <v>1655</v>
      </c>
      <c r="AP2069" s="15" t="s">
        <v>1674</v>
      </c>
    </row>
    <row r="2070" spans="1:42" x14ac:dyDescent="0.2">
      <c r="D2070" s="41" t="s">
        <v>1571</v>
      </c>
      <c r="F2070" s="29">
        <v>0.04</v>
      </c>
    </row>
    <row r="2071" spans="1:42" x14ac:dyDescent="0.2">
      <c r="A2071" s="20"/>
      <c r="B2071" s="21" t="s">
        <v>1118</v>
      </c>
      <c r="C2071" s="21" t="s">
        <v>705</v>
      </c>
      <c r="D2071" s="42" t="s">
        <v>1241</v>
      </c>
      <c r="E2071" s="43"/>
      <c r="F2071" s="43"/>
      <c r="G2071" s="43"/>
      <c r="H2071" s="22">
        <f>SUM(H2072:H2072)</f>
        <v>0</v>
      </c>
      <c r="I2071" s="22">
        <f>SUM(I2072:I2072)</f>
        <v>0</v>
      </c>
      <c r="J2071" s="22">
        <f>H2071+I2071</f>
        <v>0</v>
      </c>
      <c r="K2071" s="15"/>
      <c r="L2071" s="22">
        <f>SUM(L2072:L2072)</f>
        <v>1.4599999999999999E-3</v>
      </c>
      <c r="O2071" s="22">
        <f>IF(P2071="PR",J2071,SUM(N2072:N2072))</f>
        <v>0</v>
      </c>
      <c r="P2071" s="15" t="s">
        <v>1627</v>
      </c>
      <c r="Q2071" s="22">
        <f>IF(P2071="HS",H2071,0)</f>
        <v>0</v>
      </c>
      <c r="R2071" s="22">
        <f>IF(P2071="HS",I2071-O2071,0)</f>
        <v>0</v>
      </c>
      <c r="S2071" s="22">
        <f>IF(P2071="PS",H2071,0)</f>
        <v>0</v>
      </c>
      <c r="T2071" s="22">
        <f>IF(P2071="PS",I2071-O2071,0)</f>
        <v>0</v>
      </c>
      <c r="U2071" s="22">
        <f>IF(P2071="MP",H2071,0)</f>
        <v>0</v>
      </c>
      <c r="V2071" s="22">
        <f>IF(P2071="MP",I2071-O2071,0)</f>
        <v>0</v>
      </c>
      <c r="W2071" s="22">
        <f>IF(P2071="OM",H2071,0)</f>
        <v>0</v>
      </c>
      <c r="X2071" s="15" t="s">
        <v>1118</v>
      </c>
      <c r="AH2071" s="22">
        <f>SUM(Y2072:Y2072)</f>
        <v>0</v>
      </c>
      <c r="AI2071" s="22">
        <f>SUM(Z2072:Z2072)</f>
        <v>0</v>
      </c>
      <c r="AJ2071" s="22">
        <f>SUM(AA2072:AA2072)</f>
        <v>0</v>
      </c>
    </row>
    <row r="2072" spans="1:42" x14ac:dyDescent="0.2">
      <c r="A2072" s="23" t="s">
        <v>1042</v>
      </c>
      <c r="B2072" s="23" t="s">
        <v>1118</v>
      </c>
      <c r="C2072" s="23" t="s">
        <v>1135</v>
      </c>
      <c r="D2072" s="23" t="s">
        <v>1242</v>
      </c>
      <c r="E2072" s="23" t="s">
        <v>1603</v>
      </c>
      <c r="F2072" s="24">
        <v>1</v>
      </c>
      <c r="G2072" s="24">
        <v>0</v>
      </c>
      <c r="H2072" s="24">
        <f>ROUND(F2072*AD2072,2)</f>
        <v>0</v>
      </c>
      <c r="I2072" s="24">
        <f>J2072-H2072</f>
        <v>0</v>
      </c>
      <c r="J2072" s="24">
        <f>ROUND(F2072*G2072,2)</f>
        <v>0</v>
      </c>
      <c r="K2072" s="24">
        <v>1.4599999999999999E-3</v>
      </c>
      <c r="L2072" s="24">
        <f>F2072*K2072</f>
        <v>1.4599999999999999E-3</v>
      </c>
      <c r="M2072" s="25" t="s">
        <v>7</v>
      </c>
      <c r="N2072" s="24">
        <f>IF(M2072="5",I2072,0)</f>
        <v>0</v>
      </c>
      <c r="Y2072" s="24">
        <f>IF(AC2072=0,J2072,0)</f>
        <v>0</v>
      </c>
      <c r="Z2072" s="24">
        <f>IF(AC2072=15,J2072,0)</f>
        <v>0</v>
      </c>
      <c r="AA2072" s="24">
        <f>IF(AC2072=21,J2072,0)</f>
        <v>0</v>
      </c>
      <c r="AC2072" s="26">
        <v>21</v>
      </c>
      <c r="AD2072" s="26">
        <f>G2072*0</f>
        <v>0</v>
      </c>
      <c r="AE2072" s="26">
        <f>G2072*(1-0)</f>
        <v>0</v>
      </c>
      <c r="AL2072" s="26">
        <f>F2072*AD2072</f>
        <v>0</v>
      </c>
      <c r="AM2072" s="26">
        <f>F2072*AE2072</f>
        <v>0</v>
      </c>
      <c r="AN2072" s="27" t="s">
        <v>1642</v>
      </c>
      <c r="AO2072" s="27" t="s">
        <v>1656</v>
      </c>
      <c r="AP2072" s="15" t="s">
        <v>1674</v>
      </c>
    </row>
    <row r="2073" spans="1:42" x14ac:dyDescent="0.2">
      <c r="D2073" s="28" t="s">
        <v>1243</v>
      </c>
      <c r="F2073" s="29">
        <v>1</v>
      </c>
    </row>
    <row r="2074" spans="1:42" x14ac:dyDescent="0.2">
      <c r="A2074" s="20"/>
      <c r="B2074" s="21" t="s">
        <v>1118</v>
      </c>
      <c r="C2074" s="21" t="s">
        <v>709</v>
      </c>
      <c r="D2074" s="42" t="s">
        <v>1244</v>
      </c>
      <c r="E2074" s="43"/>
      <c r="F2074" s="43"/>
      <c r="G2074" s="43"/>
      <c r="H2074" s="22">
        <f>SUM(H2075:H2105)</f>
        <v>0</v>
      </c>
      <c r="I2074" s="22">
        <f>SUM(I2075:I2105)</f>
        <v>0</v>
      </c>
      <c r="J2074" s="22">
        <f>H2074+I2074</f>
        <v>0</v>
      </c>
      <c r="K2074" s="15"/>
      <c r="L2074" s="22">
        <f>SUM(L2075:L2105)</f>
        <v>7.6480000000000034E-2</v>
      </c>
      <c r="O2074" s="22">
        <f>IF(P2074="PR",J2074,SUM(N2075:N2105))</f>
        <v>0</v>
      </c>
      <c r="P2074" s="15" t="s">
        <v>1627</v>
      </c>
      <c r="Q2074" s="22">
        <f>IF(P2074="HS",H2074,0)</f>
        <v>0</v>
      </c>
      <c r="R2074" s="22">
        <f>IF(P2074="HS",I2074-O2074,0)</f>
        <v>0</v>
      </c>
      <c r="S2074" s="22">
        <f>IF(P2074="PS",H2074,0)</f>
        <v>0</v>
      </c>
      <c r="T2074" s="22">
        <f>IF(P2074="PS",I2074-O2074,0)</f>
        <v>0</v>
      </c>
      <c r="U2074" s="22">
        <f>IF(P2074="MP",H2074,0)</f>
        <v>0</v>
      </c>
      <c r="V2074" s="22">
        <f>IF(P2074="MP",I2074-O2074,0)</f>
        <v>0</v>
      </c>
      <c r="W2074" s="22">
        <f>IF(P2074="OM",H2074,0)</f>
        <v>0</v>
      </c>
      <c r="X2074" s="15" t="s">
        <v>1118</v>
      </c>
      <c r="AH2074" s="22">
        <f>SUM(Y2075:Y2105)</f>
        <v>0</v>
      </c>
      <c r="AI2074" s="22">
        <f>SUM(Z2075:Z2105)</f>
        <v>0</v>
      </c>
      <c r="AJ2074" s="22">
        <f>SUM(AA2075:AA2105)</f>
        <v>0</v>
      </c>
    </row>
    <row r="2075" spans="1:42" x14ac:dyDescent="0.2">
      <c r="A2075" s="23" t="s">
        <v>1043</v>
      </c>
      <c r="B2075" s="23" t="s">
        <v>1118</v>
      </c>
      <c r="C2075" s="23" t="s">
        <v>1136</v>
      </c>
      <c r="D2075" s="23" t="s">
        <v>1677</v>
      </c>
      <c r="E2075" s="23" t="s">
        <v>1604</v>
      </c>
      <c r="F2075" s="24">
        <v>2</v>
      </c>
      <c r="G2075" s="24">
        <v>0</v>
      </c>
      <c r="H2075" s="24">
        <f>ROUND(F2075*AD2075,2)</f>
        <v>0</v>
      </c>
      <c r="I2075" s="24">
        <f>J2075-H2075</f>
        <v>0</v>
      </c>
      <c r="J2075" s="24">
        <f>ROUND(F2075*G2075,2)</f>
        <v>0</v>
      </c>
      <c r="K2075" s="24">
        <v>1.41E-3</v>
      </c>
      <c r="L2075" s="24">
        <f>F2075*K2075</f>
        <v>2.82E-3</v>
      </c>
      <c r="M2075" s="25" t="s">
        <v>7</v>
      </c>
      <c r="N2075" s="24">
        <f>IF(M2075="5",I2075,0)</f>
        <v>0</v>
      </c>
      <c r="Y2075" s="24">
        <f>IF(AC2075=0,J2075,0)</f>
        <v>0</v>
      </c>
      <c r="Z2075" s="24">
        <f>IF(AC2075=15,J2075,0)</f>
        <v>0</v>
      </c>
      <c r="AA2075" s="24">
        <f>IF(AC2075=21,J2075,0)</f>
        <v>0</v>
      </c>
      <c r="AC2075" s="26">
        <v>21</v>
      </c>
      <c r="AD2075" s="26">
        <f>G2075*0.538136882129278</f>
        <v>0</v>
      </c>
      <c r="AE2075" s="26">
        <f>G2075*(1-0.538136882129278)</f>
        <v>0</v>
      </c>
      <c r="AL2075" s="26">
        <f>F2075*AD2075</f>
        <v>0</v>
      </c>
      <c r="AM2075" s="26">
        <f>F2075*AE2075</f>
        <v>0</v>
      </c>
      <c r="AN2075" s="27" t="s">
        <v>1643</v>
      </c>
      <c r="AO2075" s="27" t="s">
        <v>1656</v>
      </c>
      <c r="AP2075" s="15" t="s">
        <v>1674</v>
      </c>
    </row>
    <row r="2076" spans="1:42" x14ac:dyDescent="0.2">
      <c r="D2076" s="28" t="s">
        <v>1246</v>
      </c>
      <c r="F2076" s="29">
        <v>2</v>
      </c>
    </row>
    <row r="2077" spans="1:42" x14ac:dyDescent="0.2">
      <c r="A2077" s="30" t="s">
        <v>1044</v>
      </c>
      <c r="B2077" s="30" t="s">
        <v>1118</v>
      </c>
      <c r="C2077" s="30" t="s">
        <v>1138</v>
      </c>
      <c r="D2077" s="39" t="s">
        <v>1709</v>
      </c>
      <c r="E2077" s="30" t="s">
        <v>1604</v>
      </c>
      <c r="F2077" s="31">
        <v>2</v>
      </c>
      <c r="G2077" s="31">
        <v>0</v>
      </c>
      <c r="H2077" s="31">
        <f>ROUND(F2077*AD2077,2)</f>
        <v>0</v>
      </c>
      <c r="I2077" s="31">
        <f>J2077-H2077</f>
        <v>0</v>
      </c>
      <c r="J2077" s="31">
        <f>ROUND(F2077*G2077,2)</f>
        <v>0</v>
      </c>
      <c r="K2077" s="31">
        <v>1.4E-2</v>
      </c>
      <c r="L2077" s="31">
        <f>F2077*K2077</f>
        <v>2.8000000000000001E-2</v>
      </c>
      <c r="M2077" s="32" t="s">
        <v>1623</v>
      </c>
      <c r="N2077" s="31">
        <f>IF(M2077="5",I2077,0)</f>
        <v>0</v>
      </c>
      <c r="Y2077" s="31">
        <f>IF(AC2077=0,J2077,0)</f>
        <v>0</v>
      </c>
      <c r="Z2077" s="31">
        <f>IF(AC2077=15,J2077,0)</f>
        <v>0</v>
      </c>
      <c r="AA2077" s="31">
        <f>IF(AC2077=21,J2077,0)</f>
        <v>0</v>
      </c>
      <c r="AC2077" s="26">
        <v>21</v>
      </c>
      <c r="AD2077" s="26">
        <f>G2077*1</f>
        <v>0</v>
      </c>
      <c r="AE2077" s="26">
        <f>G2077*(1-1)</f>
        <v>0</v>
      </c>
      <c r="AL2077" s="26">
        <f>F2077*AD2077</f>
        <v>0</v>
      </c>
      <c r="AM2077" s="26">
        <f>F2077*AE2077</f>
        <v>0</v>
      </c>
      <c r="AN2077" s="27" t="s">
        <v>1643</v>
      </c>
      <c r="AO2077" s="27" t="s">
        <v>1656</v>
      </c>
      <c r="AP2077" s="15" t="s">
        <v>1674</v>
      </c>
    </row>
    <row r="2078" spans="1:42" x14ac:dyDescent="0.2">
      <c r="D2078" s="28" t="s">
        <v>1243</v>
      </c>
      <c r="F2078" s="29">
        <v>1</v>
      </c>
    </row>
    <row r="2079" spans="1:42" x14ac:dyDescent="0.2">
      <c r="A2079" s="23" t="s">
        <v>1045</v>
      </c>
      <c r="B2079" s="23" t="s">
        <v>1118</v>
      </c>
      <c r="C2079" s="23" t="s">
        <v>1139</v>
      </c>
      <c r="D2079" s="23" t="s">
        <v>1247</v>
      </c>
      <c r="E2079" s="23" t="s">
        <v>1604</v>
      </c>
      <c r="F2079" s="24">
        <v>2</v>
      </c>
      <c r="G2079" s="24">
        <v>0</v>
      </c>
      <c r="H2079" s="24">
        <f>ROUND(F2079*AD2079,2)</f>
        <v>0</v>
      </c>
      <c r="I2079" s="24">
        <f>J2079-H2079</f>
        <v>0</v>
      </c>
      <c r="J2079" s="24">
        <f>ROUND(F2079*G2079,2)</f>
        <v>0</v>
      </c>
      <c r="K2079" s="24">
        <v>1.1999999999999999E-3</v>
      </c>
      <c r="L2079" s="24">
        <f>F2079*K2079</f>
        <v>2.3999999999999998E-3</v>
      </c>
      <c r="M2079" s="25" t="s">
        <v>7</v>
      </c>
      <c r="N2079" s="24">
        <f>IF(M2079="5",I2079,0)</f>
        <v>0</v>
      </c>
      <c r="Y2079" s="24">
        <f>IF(AC2079=0,J2079,0)</f>
        <v>0</v>
      </c>
      <c r="Z2079" s="24">
        <f>IF(AC2079=15,J2079,0)</f>
        <v>0</v>
      </c>
      <c r="AA2079" s="24">
        <f>IF(AC2079=21,J2079,0)</f>
        <v>0</v>
      </c>
      <c r="AC2079" s="26">
        <v>21</v>
      </c>
      <c r="AD2079" s="26">
        <f>G2079*0.50771855010661</f>
        <v>0</v>
      </c>
      <c r="AE2079" s="26">
        <f>G2079*(1-0.50771855010661)</f>
        <v>0</v>
      </c>
      <c r="AL2079" s="26">
        <f>F2079*AD2079</f>
        <v>0</v>
      </c>
      <c r="AM2079" s="26">
        <f>F2079*AE2079</f>
        <v>0</v>
      </c>
      <c r="AN2079" s="27" t="s">
        <v>1643</v>
      </c>
      <c r="AO2079" s="27" t="s">
        <v>1656</v>
      </c>
      <c r="AP2079" s="15" t="s">
        <v>1674</v>
      </c>
    </row>
    <row r="2080" spans="1:42" x14ac:dyDescent="0.2">
      <c r="D2080" s="28" t="s">
        <v>1246</v>
      </c>
      <c r="F2080" s="29">
        <v>2</v>
      </c>
    </row>
    <row r="2081" spans="1:42" x14ac:dyDescent="0.2">
      <c r="A2081" s="30" t="s">
        <v>1046</v>
      </c>
      <c r="B2081" s="30" t="s">
        <v>1118</v>
      </c>
      <c r="C2081" s="30" t="s">
        <v>1140</v>
      </c>
      <c r="D2081" s="39" t="s">
        <v>1693</v>
      </c>
      <c r="E2081" s="30" t="s">
        <v>1604</v>
      </c>
      <c r="F2081" s="31">
        <v>2</v>
      </c>
      <c r="G2081" s="31">
        <v>0</v>
      </c>
      <c r="H2081" s="31">
        <f>ROUND(F2081*AD2081,2)</f>
        <v>0</v>
      </c>
      <c r="I2081" s="31">
        <f>J2081-H2081</f>
        <v>0</v>
      </c>
      <c r="J2081" s="31">
        <f>ROUND(F2081*G2081,2)</f>
        <v>0</v>
      </c>
      <c r="K2081" s="31">
        <v>1.0499999999999999E-3</v>
      </c>
      <c r="L2081" s="31">
        <f>F2081*K2081</f>
        <v>2.0999999999999999E-3</v>
      </c>
      <c r="M2081" s="32" t="s">
        <v>1623</v>
      </c>
      <c r="N2081" s="31">
        <f>IF(M2081="5",I2081,0)</f>
        <v>0</v>
      </c>
      <c r="Y2081" s="31">
        <f>IF(AC2081=0,J2081,0)</f>
        <v>0</v>
      </c>
      <c r="Z2081" s="31">
        <f>IF(AC2081=15,J2081,0)</f>
        <v>0</v>
      </c>
      <c r="AA2081" s="31">
        <f>IF(AC2081=21,J2081,0)</f>
        <v>0</v>
      </c>
      <c r="AC2081" s="26">
        <v>21</v>
      </c>
      <c r="AD2081" s="26">
        <f>G2081*1</f>
        <v>0</v>
      </c>
      <c r="AE2081" s="26">
        <f>G2081*(1-1)</f>
        <v>0</v>
      </c>
      <c r="AL2081" s="26">
        <f>F2081*AD2081</f>
        <v>0</v>
      </c>
      <c r="AM2081" s="26">
        <f>F2081*AE2081</f>
        <v>0</v>
      </c>
      <c r="AN2081" s="27" t="s">
        <v>1643</v>
      </c>
      <c r="AO2081" s="27" t="s">
        <v>1656</v>
      </c>
      <c r="AP2081" s="15" t="s">
        <v>1674</v>
      </c>
    </row>
    <row r="2082" spans="1:42" x14ac:dyDescent="0.2">
      <c r="D2082" s="28" t="s">
        <v>1246</v>
      </c>
      <c r="F2082" s="29">
        <v>2</v>
      </c>
    </row>
    <row r="2083" spans="1:42" x14ac:dyDescent="0.2">
      <c r="A2083" s="30" t="s">
        <v>1047</v>
      </c>
      <c r="B2083" s="30" t="s">
        <v>1118</v>
      </c>
      <c r="C2083" s="30" t="s">
        <v>1141</v>
      </c>
      <c r="D2083" s="30" t="s">
        <v>1248</v>
      </c>
      <c r="E2083" s="30" t="s">
        <v>1604</v>
      </c>
      <c r="F2083" s="31">
        <v>2</v>
      </c>
      <c r="G2083" s="31">
        <v>0</v>
      </c>
      <c r="H2083" s="31">
        <f>ROUND(F2083*AD2083,2)</f>
        <v>0</v>
      </c>
      <c r="I2083" s="31">
        <f>J2083-H2083</f>
        <v>0</v>
      </c>
      <c r="J2083" s="31">
        <f>ROUND(F2083*G2083,2)</f>
        <v>0</v>
      </c>
      <c r="K2083" s="31">
        <v>7.3999999999999999E-4</v>
      </c>
      <c r="L2083" s="31">
        <f>F2083*K2083</f>
        <v>1.48E-3</v>
      </c>
      <c r="M2083" s="32" t="s">
        <v>1623</v>
      </c>
      <c r="N2083" s="31">
        <f>IF(M2083="5",I2083,0)</f>
        <v>0</v>
      </c>
      <c r="Y2083" s="31">
        <f>IF(AC2083=0,J2083,0)</f>
        <v>0</v>
      </c>
      <c r="Z2083" s="31">
        <f>IF(AC2083=15,J2083,0)</f>
        <v>0</v>
      </c>
      <c r="AA2083" s="31">
        <f>IF(AC2083=21,J2083,0)</f>
        <v>0</v>
      </c>
      <c r="AC2083" s="26">
        <v>21</v>
      </c>
      <c r="AD2083" s="26">
        <f>G2083*1</f>
        <v>0</v>
      </c>
      <c r="AE2083" s="26">
        <f>G2083*(1-1)</f>
        <v>0</v>
      </c>
      <c r="AL2083" s="26">
        <f>F2083*AD2083</f>
        <v>0</v>
      </c>
      <c r="AM2083" s="26">
        <f>F2083*AE2083</f>
        <v>0</v>
      </c>
      <c r="AN2083" s="27" t="s">
        <v>1643</v>
      </c>
      <c r="AO2083" s="27" t="s">
        <v>1656</v>
      </c>
      <c r="AP2083" s="15" t="s">
        <v>1674</v>
      </c>
    </row>
    <row r="2084" spans="1:42" x14ac:dyDescent="0.2">
      <c r="D2084" s="28" t="s">
        <v>1246</v>
      </c>
      <c r="F2084" s="29">
        <v>2</v>
      </c>
    </row>
    <row r="2085" spans="1:42" x14ac:dyDescent="0.2">
      <c r="A2085" s="23" t="s">
        <v>1048</v>
      </c>
      <c r="B2085" s="23" t="s">
        <v>1118</v>
      </c>
      <c r="C2085" s="23" t="s">
        <v>1142</v>
      </c>
      <c r="D2085" s="23" t="s">
        <v>1249</v>
      </c>
      <c r="E2085" s="23" t="s">
        <v>1605</v>
      </c>
      <c r="F2085" s="24">
        <v>1</v>
      </c>
      <c r="G2085" s="24">
        <v>0</v>
      </c>
      <c r="H2085" s="24">
        <f>ROUND(F2085*AD2085,2)</f>
        <v>0</v>
      </c>
      <c r="I2085" s="24">
        <f>J2085-H2085</f>
        <v>0</v>
      </c>
      <c r="J2085" s="24">
        <f>ROUND(F2085*G2085,2)</f>
        <v>0</v>
      </c>
      <c r="K2085" s="24">
        <v>4.0000000000000001E-3</v>
      </c>
      <c r="L2085" s="24">
        <f>F2085*K2085</f>
        <v>4.0000000000000001E-3</v>
      </c>
      <c r="M2085" s="25" t="s">
        <v>7</v>
      </c>
      <c r="N2085" s="24">
        <f>IF(M2085="5",I2085,0)</f>
        <v>0</v>
      </c>
      <c r="Y2085" s="24">
        <f>IF(AC2085=0,J2085,0)</f>
        <v>0</v>
      </c>
      <c r="Z2085" s="24">
        <f>IF(AC2085=15,J2085,0)</f>
        <v>0</v>
      </c>
      <c r="AA2085" s="24">
        <f>IF(AC2085=21,J2085,0)</f>
        <v>0</v>
      </c>
      <c r="AC2085" s="26">
        <v>21</v>
      </c>
      <c r="AD2085" s="26">
        <f>G2085*0.62904717853839</f>
        <v>0</v>
      </c>
      <c r="AE2085" s="26">
        <f>G2085*(1-0.62904717853839)</f>
        <v>0</v>
      </c>
      <c r="AL2085" s="26">
        <f>F2085*AD2085</f>
        <v>0</v>
      </c>
      <c r="AM2085" s="26">
        <f>F2085*AE2085</f>
        <v>0</v>
      </c>
      <c r="AN2085" s="27" t="s">
        <v>1643</v>
      </c>
      <c r="AO2085" s="27" t="s">
        <v>1656</v>
      </c>
      <c r="AP2085" s="15" t="s">
        <v>1674</v>
      </c>
    </row>
    <row r="2086" spans="1:42" x14ac:dyDescent="0.2">
      <c r="D2086" s="28" t="s">
        <v>1243</v>
      </c>
      <c r="F2086" s="29">
        <v>1</v>
      </c>
    </row>
    <row r="2087" spans="1:42" x14ac:dyDescent="0.2">
      <c r="A2087" s="30" t="s">
        <v>1049</v>
      </c>
      <c r="B2087" s="30" t="s">
        <v>1118</v>
      </c>
      <c r="C2087" s="30" t="s">
        <v>1143</v>
      </c>
      <c r="D2087" s="30" t="s">
        <v>1683</v>
      </c>
      <c r="E2087" s="30" t="s">
        <v>1604</v>
      </c>
      <c r="F2087" s="31">
        <v>1</v>
      </c>
      <c r="G2087" s="31">
        <v>0</v>
      </c>
      <c r="H2087" s="31">
        <f>ROUND(F2087*AD2087,2)</f>
        <v>0</v>
      </c>
      <c r="I2087" s="31">
        <f>J2087-H2087</f>
        <v>0</v>
      </c>
      <c r="J2087" s="31">
        <f>ROUND(F2087*G2087,2)</f>
        <v>0</v>
      </c>
      <c r="K2087" s="31">
        <v>1E-3</v>
      </c>
      <c r="L2087" s="31">
        <f>F2087*K2087</f>
        <v>1E-3</v>
      </c>
      <c r="M2087" s="32" t="s">
        <v>1623</v>
      </c>
      <c r="N2087" s="31">
        <f>IF(M2087="5",I2087,0)</f>
        <v>0</v>
      </c>
      <c r="Y2087" s="31">
        <f>IF(AC2087=0,J2087,0)</f>
        <v>0</v>
      </c>
      <c r="Z2087" s="31">
        <f>IF(AC2087=15,J2087,0)</f>
        <v>0</v>
      </c>
      <c r="AA2087" s="31">
        <f>IF(AC2087=21,J2087,0)</f>
        <v>0</v>
      </c>
      <c r="AC2087" s="26">
        <v>21</v>
      </c>
      <c r="AD2087" s="26">
        <f>G2087*1</f>
        <v>0</v>
      </c>
      <c r="AE2087" s="26">
        <f>G2087*(1-1)</f>
        <v>0</v>
      </c>
      <c r="AL2087" s="26">
        <f>F2087*AD2087</f>
        <v>0</v>
      </c>
      <c r="AM2087" s="26">
        <f>F2087*AE2087</f>
        <v>0</v>
      </c>
      <c r="AN2087" s="27" t="s">
        <v>1643</v>
      </c>
      <c r="AO2087" s="27" t="s">
        <v>1656</v>
      </c>
      <c r="AP2087" s="15" t="s">
        <v>1674</v>
      </c>
    </row>
    <row r="2088" spans="1:42" x14ac:dyDescent="0.2">
      <c r="D2088" s="28" t="s">
        <v>1243</v>
      </c>
      <c r="F2088" s="29">
        <v>1</v>
      </c>
    </row>
    <row r="2089" spans="1:42" x14ac:dyDescent="0.2">
      <c r="A2089" s="30" t="s">
        <v>1050</v>
      </c>
      <c r="B2089" s="30" t="s">
        <v>1118</v>
      </c>
      <c r="C2089" s="30" t="s">
        <v>1144</v>
      </c>
      <c r="D2089" s="39" t="s">
        <v>1694</v>
      </c>
      <c r="E2089" s="30" t="s">
        <v>1604</v>
      </c>
      <c r="F2089" s="31">
        <v>1</v>
      </c>
      <c r="G2089" s="31">
        <v>0</v>
      </c>
      <c r="H2089" s="31">
        <f>ROUND(F2089*AD2089,2)</f>
        <v>0</v>
      </c>
      <c r="I2089" s="31">
        <f>J2089-H2089</f>
        <v>0</v>
      </c>
      <c r="J2089" s="31">
        <f>ROUND(F2089*G2089,2)</f>
        <v>0</v>
      </c>
      <c r="K2089" s="31">
        <v>1.4500000000000001E-2</v>
      </c>
      <c r="L2089" s="31">
        <f>F2089*K2089</f>
        <v>1.4500000000000001E-2</v>
      </c>
      <c r="M2089" s="32" t="s">
        <v>1623</v>
      </c>
      <c r="N2089" s="31">
        <f>IF(M2089="5",I2089,0)</f>
        <v>0</v>
      </c>
      <c r="Y2089" s="31">
        <f>IF(AC2089=0,J2089,0)</f>
        <v>0</v>
      </c>
      <c r="Z2089" s="31">
        <f>IF(AC2089=15,J2089,0)</f>
        <v>0</v>
      </c>
      <c r="AA2089" s="31">
        <f>IF(AC2089=21,J2089,0)</f>
        <v>0</v>
      </c>
      <c r="AC2089" s="26">
        <v>21</v>
      </c>
      <c r="AD2089" s="26">
        <f>G2089*1</f>
        <v>0</v>
      </c>
      <c r="AE2089" s="26">
        <f>G2089*(1-1)</f>
        <v>0</v>
      </c>
      <c r="AL2089" s="26">
        <f>F2089*AD2089</f>
        <v>0</v>
      </c>
      <c r="AM2089" s="26">
        <f>F2089*AE2089</f>
        <v>0</v>
      </c>
      <c r="AN2089" s="27" t="s">
        <v>1643</v>
      </c>
      <c r="AO2089" s="27" t="s">
        <v>1656</v>
      </c>
      <c r="AP2089" s="15" t="s">
        <v>1674</v>
      </c>
    </row>
    <row r="2090" spans="1:42" x14ac:dyDescent="0.2">
      <c r="D2090" s="28" t="s">
        <v>1243</v>
      </c>
      <c r="F2090" s="29">
        <v>1</v>
      </c>
    </row>
    <row r="2091" spans="1:42" x14ac:dyDescent="0.2">
      <c r="A2091" s="23" t="s">
        <v>1051</v>
      </c>
      <c r="B2091" s="23" t="s">
        <v>1118</v>
      </c>
      <c r="C2091" s="23" t="s">
        <v>1145</v>
      </c>
      <c r="D2091" s="23" t="s">
        <v>1250</v>
      </c>
      <c r="E2091" s="23" t="s">
        <v>1605</v>
      </c>
      <c r="F2091" s="24">
        <v>1</v>
      </c>
      <c r="G2091" s="24">
        <v>0</v>
      </c>
      <c r="H2091" s="24">
        <f>ROUND(F2091*AD2091,2)</f>
        <v>0</v>
      </c>
      <c r="I2091" s="24">
        <f>J2091-H2091</f>
        <v>0</v>
      </c>
      <c r="J2091" s="24">
        <f>ROUND(F2091*G2091,2)</f>
        <v>0</v>
      </c>
      <c r="K2091" s="24">
        <v>1.7000000000000001E-4</v>
      </c>
      <c r="L2091" s="24">
        <f>F2091*K2091</f>
        <v>1.7000000000000001E-4</v>
      </c>
      <c r="M2091" s="25" t="s">
        <v>7</v>
      </c>
      <c r="N2091" s="24">
        <f>IF(M2091="5",I2091,0)</f>
        <v>0</v>
      </c>
      <c r="Y2091" s="24">
        <f>IF(AC2091=0,J2091,0)</f>
        <v>0</v>
      </c>
      <c r="Z2091" s="24">
        <f>IF(AC2091=15,J2091,0)</f>
        <v>0</v>
      </c>
      <c r="AA2091" s="24">
        <f>IF(AC2091=21,J2091,0)</f>
        <v>0</v>
      </c>
      <c r="AC2091" s="26">
        <v>21</v>
      </c>
      <c r="AD2091" s="26">
        <f>G2091*0.503959731543624</f>
        <v>0</v>
      </c>
      <c r="AE2091" s="26">
        <f>G2091*(1-0.503959731543624)</f>
        <v>0</v>
      </c>
      <c r="AL2091" s="26">
        <f>F2091*AD2091</f>
        <v>0</v>
      </c>
      <c r="AM2091" s="26">
        <f>F2091*AE2091</f>
        <v>0</v>
      </c>
      <c r="AN2091" s="27" t="s">
        <v>1643</v>
      </c>
      <c r="AO2091" s="27" t="s">
        <v>1656</v>
      </c>
      <c r="AP2091" s="15" t="s">
        <v>1674</v>
      </c>
    </row>
    <row r="2092" spans="1:42" x14ac:dyDescent="0.2">
      <c r="D2092" s="28" t="s">
        <v>1243</v>
      </c>
      <c r="F2092" s="29">
        <v>1</v>
      </c>
    </row>
    <row r="2093" spans="1:42" x14ac:dyDescent="0.2">
      <c r="A2093" s="23" t="s">
        <v>1052</v>
      </c>
      <c r="B2093" s="23" t="s">
        <v>1118</v>
      </c>
      <c r="C2093" s="23" t="s">
        <v>1146</v>
      </c>
      <c r="D2093" s="40" t="s">
        <v>1695</v>
      </c>
      <c r="E2093" s="23" t="s">
        <v>1601</v>
      </c>
      <c r="F2093" s="24">
        <v>1.2</v>
      </c>
      <c r="G2093" s="24">
        <v>0</v>
      </c>
      <c r="H2093" s="24">
        <f>ROUND(F2093*AD2093,2)</f>
        <v>0</v>
      </c>
      <c r="I2093" s="24">
        <f>J2093-H2093</f>
        <v>0</v>
      </c>
      <c r="J2093" s="24">
        <f>ROUND(F2093*G2093,2)</f>
        <v>0</v>
      </c>
      <c r="K2093" s="24">
        <v>8.9999999999999993E-3</v>
      </c>
      <c r="L2093" s="24">
        <f>F2093*K2093</f>
        <v>1.0799999999999999E-2</v>
      </c>
      <c r="M2093" s="25" t="s">
        <v>7</v>
      </c>
      <c r="N2093" s="24">
        <f>IF(M2093="5",I2093,0)</f>
        <v>0</v>
      </c>
      <c r="Y2093" s="24">
        <f>IF(AC2093=0,J2093,0)</f>
        <v>0</v>
      </c>
      <c r="Z2093" s="24">
        <f>IF(AC2093=15,J2093,0)</f>
        <v>0</v>
      </c>
      <c r="AA2093" s="24">
        <f>IF(AC2093=21,J2093,0)</f>
        <v>0</v>
      </c>
      <c r="AC2093" s="26">
        <v>21</v>
      </c>
      <c r="AD2093" s="26">
        <f>G2093*1</f>
        <v>0</v>
      </c>
      <c r="AE2093" s="26">
        <f>G2093*(1-1)</f>
        <v>0</v>
      </c>
      <c r="AL2093" s="26">
        <f>F2093*AD2093</f>
        <v>0</v>
      </c>
      <c r="AM2093" s="26">
        <f>F2093*AE2093</f>
        <v>0</v>
      </c>
      <c r="AN2093" s="27" t="s">
        <v>1643</v>
      </c>
      <c r="AO2093" s="27" t="s">
        <v>1656</v>
      </c>
      <c r="AP2093" s="15" t="s">
        <v>1674</v>
      </c>
    </row>
    <row r="2094" spans="1:42" x14ac:dyDescent="0.2">
      <c r="D2094" s="28" t="s">
        <v>1251</v>
      </c>
      <c r="F2094" s="29">
        <v>1.2</v>
      </c>
    </row>
    <row r="2095" spans="1:42" x14ac:dyDescent="0.2">
      <c r="A2095" s="23" t="s">
        <v>1053</v>
      </c>
      <c r="B2095" s="23" t="s">
        <v>1118</v>
      </c>
      <c r="C2095" s="23" t="s">
        <v>1147</v>
      </c>
      <c r="D2095" s="23" t="s">
        <v>1679</v>
      </c>
      <c r="E2095" s="23" t="s">
        <v>1604</v>
      </c>
      <c r="F2095" s="24">
        <v>1</v>
      </c>
      <c r="G2095" s="24">
        <v>0</v>
      </c>
      <c r="H2095" s="24">
        <f>ROUND(F2095*AD2095,2)</f>
        <v>0</v>
      </c>
      <c r="I2095" s="24">
        <f>J2095-H2095</f>
        <v>0</v>
      </c>
      <c r="J2095" s="24">
        <f>ROUND(F2095*G2095,2)</f>
        <v>0</v>
      </c>
      <c r="K2095" s="24">
        <v>7.0000000000000001E-3</v>
      </c>
      <c r="L2095" s="24">
        <f>F2095*K2095</f>
        <v>7.0000000000000001E-3</v>
      </c>
      <c r="M2095" s="25" t="s">
        <v>7</v>
      </c>
      <c r="N2095" s="24">
        <f>IF(M2095="5",I2095,0)</f>
        <v>0</v>
      </c>
      <c r="Y2095" s="24">
        <f>IF(AC2095=0,J2095,0)</f>
        <v>0</v>
      </c>
      <c r="Z2095" s="24">
        <f>IF(AC2095=15,J2095,0)</f>
        <v>0</v>
      </c>
      <c r="AA2095" s="24">
        <f>IF(AC2095=21,J2095,0)</f>
        <v>0</v>
      </c>
      <c r="AC2095" s="26">
        <v>21</v>
      </c>
      <c r="AD2095" s="26">
        <f>G2095*1</f>
        <v>0</v>
      </c>
      <c r="AE2095" s="26">
        <f>G2095*(1-1)</f>
        <v>0</v>
      </c>
      <c r="AL2095" s="26">
        <f>F2095*AD2095</f>
        <v>0</v>
      </c>
      <c r="AM2095" s="26">
        <f>F2095*AE2095</f>
        <v>0</v>
      </c>
      <c r="AN2095" s="27" t="s">
        <v>1643</v>
      </c>
      <c r="AO2095" s="27" t="s">
        <v>1656</v>
      </c>
      <c r="AP2095" s="15" t="s">
        <v>1674</v>
      </c>
    </row>
    <row r="2096" spans="1:42" x14ac:dyDescent="0.2">
      <c r="D2096" s="28" t="s">
        <v>1243</v>
      </c>
      <c r="F2096" s="29">
        <v>1</v>
      </c>
    </row>
    <row r="2097" spans="1:42" x14ac:dyDescent="0.2">
      <c r="A2097" s="23" t="s">
        <v>1054</v>
      </c>
      <c r="B2097" s="23" t="s">
        <v>1118</v>
      </c>
      <c r="C2097" s="23" t="s">
        <v>1148</v>
      </c>
      <c r="D2097" s="40" t="s">
        <v>1696</v>
      </c>
      <c r="E2097" s="23" t="s">
        <v>1604</v>
      </c>
      <c r="F2097" s="24">
        <v>1</v>
      </c>
      <c r="G2097" s="24">
        <v>0</v>
      </c>
      <c r="H2097" s="24">
        <f>ROUND(F2097*AD2097,2)</f>
        <v>0</v>
      </c>
      <c r="I2097" s="24">
        <f>J2097-H2097</f>
        <v>0</v>
      </c>
      <c r="J2097" s="24">
        <f>ROUND(F2097*G2097,2)</f>
        <v>0</v>
      </c>
      <c r="K2097" s="24">
        <v>2.7999999999999998E-4</v>
      </c>
      <c r="L2097" s="24">
        <f>F2097*K2097</f>
        <v>2.7999999999999998E-4</v>
      </c>
      <c r="M2097" s="25" t="s">
        <v>7</v>
      </c>
      <c r="N2097" s="24">
        <f>IF(M2097="5",I2097,0)</f>
        <v>0</v>
      </c>
      <c r="Y2097" s="24">
        <f>IF(AC2097=0,J2097,0)</f>
        <v>0</v>
      </c>
      <c r="Z2097" s="24">
        <f>IF(AC2097=15,J2097,0)</f>
        <v>0</v>
      </c>
      <c r="AA2097" s="24">
        <f>IF(AC2097=21,J2097,0)</f>
        <v>0</v>
      </c>
      <c r="AC2097" s="26">
        <v>21</v>
      </c>
      <c r="AD2097" s="26">
        <f>G2097*1</f>
        <v>0</v>
      </c>
      <c r="AE2097" s="26">
        <f>G2097*(1-1)</f>
        <v>0</v>
      </c>
      <c r="AL2097" s="26">
        <f>F2097*AD2097</f>
        <v>0</v>
      </c>
      <c r="AM2097" s="26">
        <f>F2097*AE2097</f>
        <v>0</v>
      </c>
      <c r="AN2097" s="27" t="s">
        <v>1643</v>
      </c>
      <c r="AO2097" s="27" t="s">
        <v>1656</v>
      </c>
      <c r="AP2097" s="15" t="s">
        <v>1674</v>
      </c>
    </row>
    <row r="2098" spans="1:42" x14ac:dyDescent="0.2">
      <c r="D2098" s="28" t="s">
        <v>1243</v>
      </c>
      <c r="F2098" s="29">
        <v>1</v>
      </c>
    </row>
    <row r="2099" spans="1:42" x14ac:dyDescent="0.2">
      <c r="A2099" s="23" t="s">
        <v>1055</v>
      </c>
      <c r="B2099" s="23" t="s">
        <v>1118</v>
      </c>
      <c r="C2099" s="23" t="s">
        <v>1149</v>
      </c>
      <c r="D2099" s="40" t="s">
        <v>1697</v>
      </c>
      <c r="E2099" s="23" t="s">
        <v>1604</v>
      </c>
      <c r="F2099" s="24">
        <v>1</v>
      </c>
      <c r="G2099" s="24">
        <v>0</v>
      </c>
      <c r="H2099" s="24">
        <f>ROUND(F2099*AD2099,2)</f>
        <v>0</v>
      </c>
      <c r="I2099" s="24">
        <f>J2099-H2099</f>
        <v>0</v>
      </c>
      <c r="J2099" s="24">
        <f>ROUND(F2099*G2099,2)</f>
        <v>0</v>
      </c>
      <c r="K2099" s="24">
        <v>1.1000000000000001E-3</v>
      </c>
      <c r="L2099" s="24">
        <f>F2099*K2099</f>
        <v>1.1000000000000001E-3</v>
      </c>
      <c r="M2099" s="25" t="s">
        <v>7</v>
      </c>
      <c r="N2099" s="24">
        <f>IF(M2099="5",I2099,0)</f>
        <v>0</v>
      </c>
      <c r="Y2099" s="24">
        <f>IF(AC2099=0,J2099,0)</f>
        <v>0</v>
      </c>
      <c r="Z2099" s="24">
        <f>IF(AC2099=15,J2099,0)</f>
        <v>0</v>
      </c>
      <c r="AA2099" s="24">
        <f>IF(AC2099=21,J2099,0)</f>
        <v>0</v>
      </c>
      <c r="AC2099" s="26">
        <v>21</v>
      </c>
      <c r="AD2099" s="26">
        <f>G2099*1</f>
        <v>0</v>
      </c>
      <c r="AE2099" s="26">
        <f>G2099*(1-1)</f>
        <v>0</v>
      </c>
      <c r="AL2099" s="26">
        <f>F2099*AD2099</f>
        <v>0</v>
      </c>
      <c r="AM2099" s="26">
        <f>F2099*AE2099</f>
        <v>0</v>
      </c>
      <c r="AN2099" s="27" t="s">
        <v>1643</v>
      </c>
      <c r="AO2099" s="27" t="s">
        <v>1656</v>
      </c>
      <c r="AP2099" s="15" t="s">
        <v>1674</v>
      </c>
    </row>
    <row r="2100" spans="1:42" x14ac:dyDescent="0.2">
      <c r="D2100" s="28" t="s">
        <v>1243</v>
      </c>
      <c r="F2100" s="29">
        <v>1</v>
      </c>
    </row>
    <row r="2101" spans="1:42" x14ac:dyDescent="0.2">
      <c r="A2101" s="23" t="s">
        <v>1056</v>
      </c>
      <c r="B2101" s="23" t="s">
        <v>1118</v>
      </c>
      <c r="C2101" s="23" t="s">
        <v>1150</v>
      </c>
      <c r="D2101" s="23" t="s">
        <v>1252</v>
      </c>
      <c r="E2101" s="23" t="s">
        <v>1604</v>
      </c>
      <c r="F2101" s="24">
        <v>1</v>
      </c>
      <c r="G2101" s="24">
        <v>0</v>
      </c>
      <c r="H2101" s="24">
        <f>ROUND(F2101*AD2101,2)</f>
        <v>0</v>
      </c>
      <c r="I2101" s="24">
        <f>J2101-H2101</f>
        <v>0</v>
      </c>
      <c r="J2101" s="24">
        <f>ROUND(F2101*G2101,2)</f>
        <v>0</v>
      </c>
      <c r="K2101" s="24">
        <v>1.2999999999999999E-4</v>
      </c>
      <c r="L2101" s="24">
        <f>F2101*K2101</f>
        <v>1.2999999999999999E-4</v>
      </c>
      <c r="M2101" s="25" t="s">
        <v>7</v>
      </c>
      <c r="N2101" s="24">
        <f>IF(M2101="5",I2101,0)</f>
        <v>0</v>
      </c>
      <c r="Y2101" s="24">
        <f>IF(AC2101=0,J2101,0)</f>
        <v>0</v>
      </c>
      <c r="Z2101" s="24">
        <f>IF(AC2101=15,J2101,0)</f>
        <v>0</v>
      </c>
      <c r="AA2101" s="24">
        <f>IF(AC2101=21,J2101,0)</f>
        <v>0</v>
      </c>
      <c r="AC2101" s="26">
        <v>21</v>
      </c>
      <c r="AD2101" s="26">
        <f>G2101*0.234411764705882</f>
        <v>0</v>
      </c>
      <c r="AE2101" s="26">
        <f>G2101*(1-0.234411764705882)</f>
        <v>0</v>
      </c>
      <c r="AL2101" s="26">
        <f>F2101*AD2101</f>
        <v>0</v>
      </c>
      <c r="AM2101" s="26">
        <f>F2101*AE2101</f>
        <v>0</v>
      </c>
      <c r="AN2101" s="27" t="s">
        <v>1643</v>
      </c>
      <c r="AO2101" s="27" t="s">
        <v>1656</v>
      </c>
      <c r="AP2101" s="15" t="s">
        <v>1674</v>
      </c>
    </row>
    <row r="2102" spans="1:42" x14ac:dyDescent="0.2">
      <c r="D2102" s="28" t="s">
        <v>1243</v>
      </c>
      <c r="F2102" s="29">
        <v>1</v>
      </c>
    </row>
    <row r="2103" spans="1:42" x14ac:dyDescent="0.2">
      <c r="A2103" s="23" t="s">
        <v>1057</v>
      </c>
      <c r="B2103" s="23" t="s">
        <v>1118</v>
      </c>
      <c r="C2103" s="23" t="s">
        <v>1151</v>
      </c>
      <c r="D2103" s="40" t="s">
        <v>1698</v>
      </c>
      <c r="E2103" s="23" t="s">
        <v>1604</v>
      </c>
      <c r="F2103" s="24">
        <v>1</v>
      </c>
      <c r="G2103" s="24">
        <v>0</v>
      </c>
      <c r="H2103" s="24">
        <f>ROUND(F2103*AD2103,2)</f>
        <v>0</v>
      </c>
      <c r="I2103" s="24">
        <f>J2103-H2103</f>
        <v>0</v>
      </c>
      <c r="J2103" s="24">
        <f>ROUND(F2103*G2103,2)</f>
        <v>0</v>
      </c>
      <c r="K2103" s="24">
        <v>6.9999999999999999E-4</v>
      </c>
      <c r="L2103" s="24">
        <f>F2103*K2103</f>
        <v>6.9999999999999999E-4</v>
      </c>
      <c r="M2103" s="25" t="s">
        <v>7</v>
      </c>
      <c r="N2103" s="24">
        <f>IF(M2103="5",I2103,0)</f>
        <v>0</v>
      </c>
      <c r="Y2103" s="24">
        <f>IF(AC2103=0,J2103,0)</f>
        <v>0</v>
      </c>
      <c r="Z2103" s="24">
        <f>IF(AC2103=15,J2103,0)</f>
        <v>0</v>
      </c>
      <c r="AA2103" s="24">
        <f>IF(AC2103=21,J2103,0)</f>
        <v>0</v>
      </c>
      <c r="AC2103" s="26">
        <v>21</v>
      </c>
      <c r="AD2103" s="26">
        <f>G2103*1</f>
        <v>0</v>
      </c>
      <c r="AE2103" s="26">
        <f>G2103*(1-1)</f>
        <v>0</v>
      </c>
      <c r="AL2103" s="26">
        <f>F2103*AD2103</f>
        <v>0</v>
      </c>
      <c r="AM2103" s="26">
        <f>F2103*AE2103</f>
        <v>0</v>
      </c>
      <c r="AN2103" s="27" t="s">
        <v>1643</v>
      </c>
      <c r="AO2103" s="27" t="s">
        <v>1656</v>
      </c>
      <c r="AP2103" s="15" t="s">
        <v>1674</v>
      </c>
    </row>
    <row r="2104" spans="1:42" x14ac:dyDescent="0.2">
      <c r="D2104" s="28" t="s">
        <v>1243</v>
      </c>
      <c r="F2104" s="29">
        <v>1</v>
      </c>
    </row>
    <row r="2105" spans="1:42" x14ac:dyDescent="0.2">
      <c r="A2105" s="23" t="s">
        <v>1058</v>
      </c>
      <c r="B2105" s="23" t="s">
        <v>1118</v>
      </c>
      <c r="C2105" s="23" t="s">
        <v>1152</v>
      </c>
      <c r="D2105" s="23" t="s">
        <v>1253</v>
      </c>
      <c r="E2105" s="23" t="s">
        <v>1602</v>
      </c>
      <c r="F2105" s="24">
        <v>7.0000000000000007E-2</v>
      </c>
      <c r="G2105" s="24">
        <v>0</v>
      </c>
      <c r="H2105" s="24">
        <f>ROUND(F2105*AD2105,2)</f>
        <v>0</v>
      </c>
      <c r="I2105" s="24">
        <f>J2105-H2105</f>
        <v>0</v>
      </c>
      <c r="J2105" s="24">
        <f>ROUND(F2105*G2105,2)</f>
        <v>0</v>
      </c>
      <c r="K2105" s="24">
        <v>0</v>
      </c>
      <c r="L2105" s="24">
        <f>F2105*K2105</f>
        <v>0</v>
      </c>
      <c r="M2105" s="25" t="s">
        <v>10</v>
      </c>
      <c r="N2105" s="24">
        <f>IF(M2105="5",I2105,0)</f>
        <v>0</v>
      </c>
      <c r="Y2105" s="24">
        <f>IF(AC2105=0,J2105,0)</f>
        <v>0</v>
      </c>
      <c r="Z2105" s="24">
        <f>IF(AC2105=15,J2105,0)</f>
        <v>0</v>
      </c>
      <c r="AA2105" s="24">
        <f>IF(AC2105=21,J2105,0)</f>
        <v>0</v>
      </c>
      <c r="AC2105" s="26">
        <v>21</v>
      </c>
      <c r="AD2105" s="26">
        <f>G2105*0</f>
        <v>0</v>
      </c>
      <c r="AE2105" s="26">
        <f>G2105*(1-0)</f>
        <v>0</v>
      </c>
      <c r="AL2105" s="26">
        <f>F2105*AD2105</f>
        <v>0</v>
      </c>
      <c r="AM2105" s="26">
        <f>F2105*AE2105</f>
        <v>0</v>
      </c>
      <c r="AN2105" s="27" t="s">
        <v>1643</v>
      </c>
      <c r="AO2105" s="27" t="s">
        <v>1656</v>
      </c>
      <c r="AP2105" s="15" t="s">
        <v>1674</v>
      </c>
    </row>
    <row r="2106" spans="1:42" x14ac:dyDescent="0.2">
      <c r="D2106" s="28" t="s">
        <v>1254</v>
      </c>
      <c r="F2106" s="29">
        <v>7.0000000000000007E-2</v>
      </c>
    </row>
    <row r="2107" spans="1:42" x14ac:dyDescent="0.2">
      <c r="A2107" s="20"/>
      <c r="B2107" s="21" t="s">
        <v>1118</v>
      </c>
      <c r="C2107" s="21" t="s">
        <v>755</v>
      </c>
      <c r="D2107" s="42" t="s">
        <v>1255</v>
      </c>
      <c r="E2107" s="43"/>
      <c r="F2107" s="43"/>
      <c r="G2107" s="43"/>
      <c r="H2107" s="22">
        <f>SUM(H2108:H2114)</f>
        <v>0</v>
      </c>
      <c r="I2107" s="22">
        <f>SUM(I2108:I2114)</f>
        <v>0</v>
      </c>
      <c r="J2107" s="22">
        <f>H2107+I2107</f>
        <v>0</v>
      </c>
      <c r="K2107" s="15"/>
      <c r="L2107" s="22">
        <f>SUM(L2108:L2114)</f>
        <v>0.11414299999999999</v>
      </c>
      <c r="O2107" s="22">
        <f>IF(P2107="PR",J2107,SUM(N2108:N2114))</f>
        <v>0</v>
      </c>
      <c r="P2107" s="15" t="s">
        <v>1627</v>
      </c>
      <c r="Q2107" s="22">
        <f>IF(P2107="HS",H2107,0)</f>
        <v>0</v>
      </c>
      <c r="R2107" s="22">
        <f>IF(P2107="HS",I2107-O2107,0)</f>
        <v>0</v>
      </c>
      <c r="S2107" s="22">
        <f>IF(P2107="PS",H2107,0)</f>
        <v>0</v>
      </c>
      <c r="T2107" s="22">
        <f>IF(P2107="PS",I2107-O2107,0)</f>
        <v>0</v>
      </c>
      <c r="U2107" s="22">
        <f>IF(P2107="MP",H2107,0)</f>
        <v>0</v>
      </c>
      <c r="V2107" s="22">
        <f>IF(P2107="MP",I2107-O2107,0)</f>
        <v>0</v>
      </c>
      <c r="W2107" s="22">
        <f>IF(P2107="OM",H2107,0)</f>
        <v>0</v>
      </c>
      <c r="X2107" s="15" t="s">
        <v>1118</v>
      </c>
      <c r="AH2107" s="22">
        <f>SUM(Y2108:Y2114)</f>
        <v>0</v>
      </c>
      <c r="AI2107" s="22">
        <f>SUM(Z2108:Z2114)</f>
        <v>0</v>
      </c>
      <c r="AJ2107" s="22">
        <f>SUM(AA2108:AA2114)</f>
        <v>0</v>
      </c>
    </row>
    <row r="2108" spans="1:42" x14ac:dyDescent="0.2">
      <c r="A2108" s="23" t="s">
        <v>1059</v>
      </c>
      <c r="B2108" s="23" t="s">
        <v>1118</v>
      </c>
      <c r="C2108" s="23" t="s">
        <v>1202</v>
      </c>
      <c r="D2108" s="40" t="s">
        <v>1699</v>
      </c>
      <c r="E2108" s="23" t="s">
        <v>1600</v>
      </c>
      <c r="F2108" s="24">
        <v>5.41</v>
      </c>
      <c r="G2108" s="24">
        <v>0</v>
      </c>
      <c r="H2108" s="24">
        <f>ROUND(F2108*AD2108,2)</f>
        <v>0</v>
      </c>
      <c r="I2108" s="24">
        <f>J2108-H2108</f>
        <v>0</v>
      </c>
      <c r="J2108" s="24">
        <f>ROUND(F2108*G2108,2)</f>
        <v>0</v>
      </c>
      <c r="K2108" s="24">
        <v>3.5000000000000001E-3</v>
      </c>
      <c r="L2108" s="24">
        <f>F2108*K2108</f>
        <v>1.8935E-2</v>
      </c>
      <c r="M2108" s="25" t="s">
        <v>7</v>
      </c>
      <c r="N2108" s="24">
        <f>IF(M2108="5",I2108,0)</f>
        <v>0</v>
      </c>
      <c r="Y2108" s="24">
        <f>IF(AC2108=0,J2108,0)</f>
        <v>0</v>
      </c>
      <c r="Z2108" s="24">
        <f>IF(AC2108=15,J2108,0)</f>
        <v>0</v>
      </c>
      <c r="AA2108" s="24">
        <f>IF(AC2108=21,J2108,0)</f>
        <v>0</v>
      </c>
      <c r="AC2108" s="26">
        <v>21</v>
      </c>
      <c r="AD2108" s="26">
        <f>G2108*0.372054263565891</f>
        <v>0</v>
      </c>
      <c r="AE2108" s="26">
        <f>G2108*(1-0.372054263565891)</f>
        <v>0</v>
      </c>
      <c r="AL2108" s="26">
        <f>F2108*AD2108</f>
        <v>0</v>
      </c>
      <c r="AM2108" s="26">
        <f>F2108*AE2108</f>
        <v>0</v>
      </c>
      <c r="AN2108" s="27" t="s">
        <v>1644</v>
      </c>
      <c r="AO2108" s="27" t="s">
        <v>1657</v>
      </c>
      <c r="AP2108" s="15" t="s">
        <v>1674</v>
      </c>
    </row>
    <row r="2109" spans="1:42" x14ac:dyDescent="0.2">
      <c r="D2109" s="28" t="s">
        <v>1572</v>
      </c>
      <c r="F2109" s="29">
        <v>1.33</v>
      </c>
    </row>
    <row r="2110" spans="1:42" x14ac:dyDescent="0.2">
      <c r="D2110" s="28" t="s">
        <v>1573</v>
      </c>
      <c r="F2110" s="29">
        <v>4.08</v>
      </c>
    </row>
    <row r="2111" spans="1:42" x14ac:dyDescent="0.2">
      <c r="A2111" s="23" t="s">
        <v>1060</v>
      </c>
      <c r="B2111" s="23" t="s">
        <v>1118</v>
      </c>
      <c r="C2111" s="23" t="s">
        <v>1154</v>
      </c>
      <c r="D2111" s="23" t="s">
        <v>1256</v>
      </c>
      <c r="E2111" s="23" t="s">
        <v>1600</v>
      </c>
      <c r="F2111" s="24">
        <v>5.41</v>
      </c>
      <c r="G2111" s="24">
        <v>0</v>
      </c>
      <c r="H2111" s="24">
        <f>ROUND(F2111*AD2111,2)</f>
        <v>0</v>
      </c>
      <c r="I2111" s="24">
        <f>J2111-H2111</f>
        <v>0</v>
      </c>
      <c r="J2111" s="24">
        <f>ROUND(F2111*G2111,2)</f>
        <v>0</v>
      </c>
      <c r="K2111" s="24">
        <v>8.0000000000000004E-4</v>
      </c>
      <c r="L2111" s="24">
        <f>F2111*K2111</f>
        <v>4.3280000000000002E-3</v>
      </c>
      <c r="M2111" s="25" t="s">
        <v>7</v>
      </c>
      <c r="N2111" s="24">
        <f>IF(M2111="5",I2111,0)</f>
        <v>0</v>
      </c>
      <c r="Y2111" s="24">
        <f>IF(AC2111=0,J2111,0)</f>
        <v>0</v>
      </c>
      <c r="Z2111" s="24">
        <f>IF(AC2111=15,J2111,0)</f>
        <v>0</v>
      </c>
      <c r="AA2111" s="24">
        <f>IF(AC2111=21,J2111,0)</f>
        <v>0</v>
      </c>
      <c r="AC2111" s="26">
        <v>21</v>
      </c>
      <c r="AD2111" s="26">
        <f>G2111*1</f>
        <v>0</v>
      </c>
      <c r="AE2111" s="26">
        <f>G2111*(1-1)</f>
        <v>0</v>
      </c>
      <c r="AL2111" s="26">
        <f>F2111*AD2111</f>
        <v>0</v>
      </c>
      <c r="AM2111" s="26">
        <f>F2111*AE2111</f>
        <v>0</v>
      </c>
      <c r="AN2111" s="27" t="s">
        <v>1644</v>
      </c>
      <c r="AO2111" s="27" t="s">
        <v>1657</v>
      </c>
      <c r="AP2111" s="15" t="s">
        <v>1674</v>
      </c>
    </row>
    <row r="2112" spans="1:42" x14ac:dyDescent="0.2">
      <c r="A2112" s="30" t="s">
        <v>1061</v>
      </c>
      <c r="B2112" s="30" t="s">
        <v>1118</v>
      </c>
      <c r="C2112" s="30" t="s">
        <v>1155</v>
      </c>
      <c r="D2112" s="39" t="s">
        <v>1700</v>
      </c>
      <c r="E2112" s="30" t="s">
        <v>1600</v>
      </c>
      <c r="F2112" s="31">
        <v>5.68</v>
      </c>
      <c r="G2112" s="31">
        <v>0</v>
      </c>
      <c r="H2112" s="31">
        <f>ROUND(F2112*AD2112,2)</f>
        <v>0</v>
      </c>
      <c r="I2112" s="31">
        <f>J2112-H2112</f>
        <v>0</v>
      </c>
      <c r="J2112" s="31">
        <f>ROUND(F2112*G2112,2)</f>
        <v>0</v>
      </c>
      <c r="K2112" s="31">
        <v>1.6E-2</v>
      </c>
      <c r="L2112" s="31">
        <f>F2112*K2112</f>
        <v>9.0880000000000002E-2</v>
      </c>
      <c r="M2112" s="32" t="s">
        <v>1623</v>
      </c>
      <c r="N2112" s="31">
        <f>IF(M2112="5",I2112,0)</f>
        <v>0</v>
      </c>
      <c r="Y2112" s="31">
        <f>IF(AC2112=0,J2112,0)</f>
        <v>0</v>
      </c>
      <c r="Z2112" s="31">
        <f>IF(AC2112=15,J2112,0)</f>
        <v>0</v>
      </c>
      <c r="AA2112" s="31">
        <f>IF(AC2112=21,J2112,0)</f>
        <v>0</v>
      </c>
      <c r="AC2112" s="26">
        <v>21</v>
      </c>
      <c r="AD2112" s="26">
        <f>G2112*1</f>
        <v>0</v>
      </c>
      <c r="AE2112" s="26">
        <f>G2112*(1-1)</f>
        <v>0</v>
      </c>
      <c r="AL2112" s="26">
        <f>F2112*AD2112</f>
        <v>0</v>
      </c>
      <c r="AM2112" s="26">
        <f>F2112*AE2112</f>
        <v>0</v>
      </c>
      <c r="AN2112" s="27" t="s">
        <v>1644</v>
      </c>
      <c r="AO2112" s="27" t="s">
        <v>1657</v>
      </c>
      <c r="AP2112" s="15" t="s">
        <v>1674</v>
      </c>
    </row>
    <row r="2113" spans="1:42" x14ac:dyDescent="0.2">
      <c r="D2113" s="28" t="s">
        <v>1257</v>
      </c>
      <c r="F2113" s="29">
        <v>5.68</v>
      </c>
    </row>
    <row r="2114" spans="1:42" x14ac:dyDescent="0.2">
      <c r="A2114" s="23" t="s">
        <v>1062</v>
      </c>
      <c r="B2114" s="23" t="s">
        <v>1118</v>
      </c>
      <c r="C2114" s="23" t="s">
        <v>1156</v>
      </c>
      <c r="D2114" s="23" t="s">
        <v>1258</v>
      </c>
      <c r="E2114" s="23" t="s">
        <v>1602</v>
      </c>
      <c r="F2114" s="24">
        <v>0.11</v>
      </c>
      <c r="G2114" s="24">
        <v>0</v>
      </c>
      <c r="H2114" s="24">
        <f>ROUND(F2114*AD2114,2)</f>
        <v>0</v>
      </c>
      <c r="I2114" s="24">
        <f>J2114-H2114</f>
        <v>0</v>
      </c>
      <c r="J2114" s="24">
        <f>ROUND(F2114*G2114,2)</f>
        <v>0</v>
      </c>
      <c r="K2114" s="24">
        <v>0</v>
      </c>
      <c r="L2114" s="24">
        <f>F2114*K2114</f>
        <v>0</v>
      </c>
      <c r="M2114" s="25" t="s">
        <v>10</v>
      </c>
      <c r="N2114" s="24">
        <f>IF(M2114="5",I2114,0)</f>
        <v>0</v>
      </c>
      <c r="Y2114" s="24">
        <f>IF(AC2114=0,J2114,0)</f>
        <v>0</v>
      </c>
      <c r="Z2114" s="24">
        <f>IF(AC2114=15,J2114,0)</f>
        <v>0</v>
      </c>
      <c r="AA2114" s="24">
        <f>IF(AC2114=21,J2114,0)</f>
        <v>0</v>
      </c>
      <c r="AC2114" s="26">
        <v>21</v>
      </c>
      <c r="AD2114" s="26">
        <f>G2114*0</f>
        <v>0</v>
      </c>
      <c r="AE2114" s="26">
        <f>G2114*(1-0)</f>
        <v>0</v>
      </c>
      <c r="AL2114" s="26">
        <f>F2114*AD2114</f>
        <v>0</v>
      </c>
      <c r="AM2114" s="26">
        <f>F2114*AE2114</f>
        <v>0</v>
      </c>
      <c r="AN2114" s="27" t="s">
        <v>1644</v>
      </c>
      <c r="AO2114" s="27" t="s">
        <v>1657</v>
      </c>
      <c r="AP2114" s="15" t="s">
        <v>1674</v>
      </c>
    </row>
    <row r="2115" spans="1:42" x14ac:dyDescent="0.2">
      <c r="D2115" s="28" t="s">
        <v>1574</v>
      </c>
      <c r="F2115" s="29">
        <v>0.11</v>
      </c>
    </row>
    <row r="2116" spans="1:42" x14ac:dyDescent="0.2">
      <c r="A2116" s="20"/>
      <c r="B2116" s="21" t="s">
        <v>1118</v>
      </c>
      <c r="C2116" s="21" t="s">
        <v>764</v>
      </c>
      <c r="D2116" s="42" t="s">
        <v>1260</v>
      </c>
      <c r="E2116" s="43"/>
      <c r="F2116" s="43"/>
      <c r="G2116" s="43"/>
      <c r="H2116" s="22">
        <f>SUM(H2117:H2138)</f>
        <v>0</v>
      </c>
      <c r="I2116" s="22">
        <f>SUM(I2117:I2138)</f>
        <v>0</v>
      </c>
      <c r="J2116" s="22">
        <f>H2116+I2116</f>
        <v>0</v>
      </c>
      <c r="K2116" s="15"/>
      <c r="L2116" s="22">
        <f>SUM(L2117:L2138)</f>
        <v>0.66472980000000004</v>
      </c>
      <c r="O2116" s="22">
        <f>IF(P2116="PR",J2116,SUM(N2117:N2138))</f>
        <v>0</v>
      </c>
      <c r="P2116" s="15" t="s">
        <v>1627</v>
      </c>
      <c r="Q2116" s="22">
        <f>IF(P2116="HS",H2116,0)</f>
        <v>0</v>
      </c>
      <c r="R2116" s="22">
        <f>IF(P2116="HS",I2116-O2116,0)</f>
        <v>0</v>
      </c>
      <c r="S2116" s="22">
        <f>IF(P2116="PS",H2116,0)</f>
        <v>0</v>
      </c>
      <c r="T2116" s="22">
        <f>IF(P2116="PS",I2116-O2116,0)</f>
        <v>0</v>
      </c>
      <c r="U2116" s="22">
        <f>IF(P2116="MP",H2116,0)</f>
        <v>0</v>
      </c>
      <c r="V2116" s="22">
        <f>IF(P2116="MP",I2116-O2116,0)</f>
        <v>0</v>
      </c>
      <c r="W2116" s="22">
        <f>IF(P2116="OM",H2116,0)</f>
        <v>0</v>
      </c>
      <c r="X2116" s="15" t="s">
        <v>1118</v>
      </c>
      <c r="AH2116" s="22">
        <f>SUM(Y2117:Y2138)</f>
        <v>0</v>
      </c>
      <c r="AI2116" s="22">
        <f>SUM(Z2117:Z2138)</f>
        <v>0</v>
      </c>
      <c r="AJ2116" s="22">
        <f>SUM(AA2117:AA2138)</f>
        <v>0</v>
      </c>
    </row>
    <row r="2117" spans="1:42" x14ac:dyDescent="0.2">
      <c r="A2117" s="23" t="s">
        <v>1063</v>
      </c>
      <c r="B2117" s="23" t="s">
        <v>1118</v>
      </c>
      <c r="C2117" s="23" t="s">
        <v>1157</v>
      </c>
      <c r="D2117" s="23" t="s">
        <v>1261</v>
      </c>
      <c r="E2117" s="23" t="s">
        <v>1600</v>
      </c>
      <c r="F2117" s="24">
        <v>31.69</v>
      </c>
      <c r="G2117" s="24">
        <v>0</v>
      </c>
      <c r="H2117" s="24">
        <f>ROUND(F2117*AD2117,2)</f>
        <v>0</v>
      </c>
      <c r="I2117" s="24">
        <f>J2117-H2117</f>
        <v>0</v>
      </c>
      <c r="J2117" s="24">
        <f>ROUND(F2117*G2117,2)</f>
        <v>0</v>
      </c>
      <c r="K2117" s="24">
        <v>0</v>
      </c>
      <c r="L2117" s="24">
        <f>F2117*K2117</f>
        <v>0</v>
      </c>
      <c r="M2117" s="25" t="s">
        <v>7</v>
      </c>
      <c r="N2117" s="24">
        <f>IF(M2117="5",I2117,0)</f>
        <v>0</v>
      </c>
      <c r="Y2117" s="24">
        <f>IF(AC2117=0,J2117,0)</f>
        <v>0</v>
      </c>
      <c r="Z2117" s="24">
        <f>IF(AC2117=15,J2117,0)</f>
        <v>0</v>
      </c>
      <c r="AA2117" s="24">
        <f>IF(AC2117=21,J2117,0)</f>
        <v>0</v>
      </c>
      <c r="AC2117" s="26">
        <v>21</v>
      </c>
      <c r="AD2117" s="26">
        <f>G2117*0.334494773519164</f>
        <v>0</v>
      </c>
      <c r="AE2117" s="26">
        <f>G2117*(1-0.334494773519164)</f>
        <v>0</v>
      </c>
      <c r="AL2117" s="26">
        <f>F2117*AD2117</f>
        <v>0</v>
      </c>
      <c r="AM2117" s="26">
        <f>F2117*AE2117</f>
        <v>0</v>
      </c>
      <c r="AN2117" s="27" t="s">
        <v>1645</v>
      </c>
      <c r="AO2117" s="27" t="s">
        <v>1658</v>
      </c>
      <c r="AP2117" s="15" t="s">
        <v>1674</v>
      </c>
    </row>
    <row r="2118" spans="1:42" x14ac:dyDescent="0.2">
      <c r="D2118" s="28" t="s">
        <v>1575</v>
      </c>
      <c r="F2118" s="29">
        <v>10.51</v>
      </c>
    </row>
    <row r="2119" spans="1:42" x14ac:dyDescent="0.2">
      <c r="D2119" s="28" t="s">
        <v>1576</v>
      </c>
      <c r="F2119" s="29">
        <v>21.18</v>
      </c>
    </row>
    <row r="2120" spans="1:42" x14ac:dyDescent="0.2">
      <c r="A2120" s="23" t="s">
        <v>1064</v>
      </c>
      <c r="B2120" s="23" t="s">
        <v>1118</v>
      </c>
      <c r="C2120" s="23" t="s">
        <v>1158</v>
      </c>
      <c r="D2120" s="40" t="s">
        <v>1707</v>
      </c>
      <c r="E2120" s="23" t="s">
        <v>1600</v>
      </c>
      <c r="F2120" s="24">
        <v>31.69</v>
      </c>
      <c r="G2120" s="24">
        <v>0</v>
      </c>
      <c r="H2120" s="24">
        <f>ROUND(F2120*AD2120,2)</f>
        <v>0</v>
      </c>
      <c r="I2120" s="24">
        <f>J2120-H2120</f>
        <v>0</v>
      </c>
      <c r="J2120" s="24">
        <f>ROUND(F2120*G2120,2)</f>
        <v>0</v>
      </c>
      <c r="K2120" s="24">
        <v>1.1E-4</v>
      </c>
      <c r="L2120" s="24">
        <f>F2120*K2120</f>
        <v>3.4859000000000001E-3</v>
      </c>
      <c r="M2120" s="25" t="s">
        <v>7</v>
      </c>
      <c r="N2120" s="24">
        <f>IF(M2120="5",I2120,0)</f>
        <v>0</v>
      </c>
      <c r="Y2120" s="24">
        <f>IF(AC2120=0,J2120,0)</f>
        <v>0</v>
      </c>
      <c r="Z2120" s="24">
        <f>IF(AC2120=15,J2120,0)</f>
        <v>0</v>
      </c>
      <c r="AA2120" s="24">
        <f>IF(AC2120=21,J2120,0)</f>
        <v>0</v>
      </c>
      <c r="AC2120" s="26">
        <v>21</v>
      </c>
      <c r="AD2120" s="26">
        <f>G2120*0.75</f>
        <v>0</v>
      </c>
      <c r="AE2120" s="26">
        <f>G2120*(1-0.75)</f>
        <v>0</v>
      </c>
      <c r="AL2120" s="26">
        <f>F2120*AD2120</f>
        <v>0</v>
      </c>
      <c r="AM2120" s="26">
        <f>F2120*AE2120</f>
        <v>0</v>
      </c>
      <c r="AN2120" s="27" t="s">
        <v>1645</v>
      </c>
      <c r="AO2120" s="27" t="s">
        <v>1658</v>
      </c>
      <c r="AP2120" s="15" t="s">
        <v>1674</v>
      </c>
    </row>
    <row r="2121" spans="1:42" x14ac:dyDescent="0.2">
      <c r="D2121" s="28" t="s">
        <v>1577</v>
      </c>
      <c r="F2121" s="29">
        <v>31.69</v>
      </c>
    </row>
    <row r="2122" spans="1:42" x14ac:dyDescent="0.2">
      <c r="A2122" s="23" t="s">
        <v>1065</v>
      </c>
      <c r="B2122" s="23" t="s">
        <v>1118</v>
      </c>
      <c r="C2122" s="23" t="s">
        <v>1159</v>
      </c>
      <c r="D2122" s="40" t="s">
        <v>1702</v>
      </c>
      <c r="E2122" s="23" t="s">
        <v>1600</v>
      </c>
      <c r="F2122" s="24">
        <v>31.69</v>
      </c>
      <c r="G2122" s="24">
        <v>0</v>
      </c>
      <c r="H2122" s="24">
        <f>ROUND(F2122*AD2122,2)</f>
        <v>0</v>
      </c>
      <c r="I2122" s="24">
        <f>J2122-H2122</f>
        <v>0</v>
      </c>
      <c r="J2122" s="24">
        <f>ROUND(F2122*G2122,2)</f>
        <v>0</v>
      </c>
      <c r="K2122" s="24">
        <v>3.5000000000000001E-3</v>
      </c>
      <c r="L2122" s="24">
        <f>F2122*K2122</f>
        <v>0.11091500000000001</v>
      </c>
      <c r="M2122" s="25" t="s">
        <v>7</v>
      </c>
      <c r="N2122" s="24">
        <f>IF(M2122="5",I2122,0)</f>
        <v>0</v>
      </c>
      <c r="Y2122" s="24">
        <f>IF(AC2122=0,J2122,0)</f>
        <v>0</v>
      </c>
      <c r="Z2122" s="24">
        <f>IF(AC2122=15,J2122,0)</f>
        <v>0</v>
      </c>
      <c r="AA2122" s="24">
        <f>IF(AC2122=21,J2122,0)</f>
        <v>0</v>
      </c>
      <c r="AC2122" s="26">
        <v>21</v>
      </c>
      <c r="AD2122" s="26">
        <f>G2122*0.315275310834813</f>
        <v>0</v>
      </c>
      <c r="AE2122" s="26">
        <f>G2122*(1-0.315275310834813)</f>
        <v>0</v>
      </c>
      <c r="AL2122" s="26">
        <f>F2122*AD2122</f>
        <v>0</v>
      </c>
      <c r="AM2122" s="26">
        <f>F2122*AE2122</f>
        <v>0</v>
      </c>
      <c r="AN2122" s="27" t="s">
        <v>1645</v>
      </c>
      <c r="AO2122" s="27" t="s">
        <v>1658</v>
      </c>
      <c r="AP2122" s="15" t="s">
        <v>1674</v>
      </c>
    </row>
    <row r="2123" spans="1:42" x14ac:dyDescent="0.2">
      <c r="D2123" s="28" t="s">
        <v>1577</v>
      </c>
      <c r="F2123" s="29">
        <v>31.69</v>
      </c>
    </row>
    <row r="2124" spans="1:42" x14ac:dyDescent="0.2">
      <c r="A2124" s="30" t="s">
        <v>1066</v>
      </c>
      <c r="B2124" s="30" t="s">
        <v>1118</v>
      </c>
      <c r="C2124" s="30" t="s">
        <v>1160</v>
      </c>
      <c r="D2124" s="39" t="s">
        <v>1703</v>
      </c>
      <c r="E2124" s="30" t="s">
        <v>1600</v>
      </c>
      <c r="F2124" s="31">
        <v>33.270000000000003</v>
      </c>
      <c r="G2124" s="31">
        <v>0</v>
      </c>
      <c r="H2124" s="31">
        <f>ROUND(F2124*AD2124,2)</f>
        <v>0</v>
      </c>
      <c r="I2124" s="31">
        <f>J2124-H2124</f>
        <v>0</v>
      </c>
      <c r="J2124" s="31">
        <f>ROUND(F2124*G2124,2)</f>
        <v>0</v>
      </c>
      <c r="K2124" s="31">
        <v>1.6E-2</v>
      </c>
      <c r="L2124" s="31">
        <f>F2124*K2124</f>
        <v>0.53232000000000002</v>
      </c>
      <c r="M2124" s="32" t="s">
        <v>1623</v>
      </c>
      <c r="N2124" s="31">
        <f>IF(M2124="5",I2124,0)</f>
        <v>0</v>
      </c>
      <c r="Y2124" s="31">
        <f>IF(AC2124=0,J2124,0)</f>
        <v>0</v>
      </c>
      <c r="Z2124" s="31">
        <f>IF(AC2124=15,J2124,0)</f>
        <v>0</v>
      </c>
      <c r="AA2124" s="31">
        <f>IF(AC2124=21,J2124,0)</f>
        <v>0</v>
      </c>
      <c r="AC2124" s="26">
        <v>21</v>
      </c>
      <c r="AD2124" s="26">
        <f>G2124*1</f>
        <v>0</v>
      </c>
      <c r="AE2124" s="26">
        <f>G2124*(1-1)</f>
        <v>0</v>
      </c>
      <c r="AL2124" s="26">
        <f>F2124*AD2124</f>
        <v>0</v>
      </c>
      <c r="AM2124" s="26">
        <f>F2124*AE2124</f>
        <v>0</v>
      </c>
      <c r="AN2124" s="27" t="s">
        <v>1645</v>
      </c>
      <c r="AO2124" s="27" t="s">
        <v>1658</v>
      </c>
      <c r="AP2124" s="15" t="s">
        <v>1674</v>
      </c>
    </row>
    <row r="2125" spans="1:42" x14ac:dyDescent="0.2">
      <c r="D2125" s="28" t="s">
        <v>1578</v>
      </c>
      <c r="F2125" s="29">
        <v>33.270000000000003</v>
      </c>
    </row>
    <row r="2126" spans="1:42" x14ac:dyDescent="0.2">
      <c r="A2126" s="23" t="s">
        <v>1067</v>
      </c>
      <c r="B2126" s="23" t="s">
        <v>1118</v>
      </c>
      <c r="C2126" s="23" t="s">
        <v>1161</v>
      </c>
      <c r="D2126" s="23" t="s">
        <v>1266</v>
      </c>
      <c r="E2126" s="23" t="s">
        <v>1600</v>
      </c>
      <c r="F2126" s="24">
        <v>31.69</v>
      </c>
      <c r="G2126" s="24">
        <v>0</v>
      </c>
      <c r="H2126" s="24">
        <f>ROUND(F2126*AD2126,2)</f>
        <v>0</v>
      </c>
      <c r="I2126" s="24">
        <f>J2126-H2126</f>
        <v>0</v>
      </c>
      <c r="J2126" s="24">
        <f>ROUND(F2126*G2126,2)</f>
        <v>0</v>
      </c>
      <c r="K2126" s="24">
        <v>1.1E-4</v>
      </c>
      <c r="L2126" s="24">
        <f>F2126*K2126</f>
        <v>3.4859000000000001E-3</v>
      </c>
      <c r="M2126" s="25" t="s">
        <v>7</v>
      </c>
      <c r="N2126" s="24">
        <f>IF(M2126="5",I2126,0)</f>
        <v>0</v>
      </c>
      <c r="Y2126" s="24">
        <f>IF(AC2126=0,J2126,0)</f>
        <v>0</v>
      </c>
      <c r="Z2126" s="24">
        <f>IF(AC2126=15,J2126,0)</f>
        <v>0</v>
      </c>
      <c r="AA2126" s="24">
        <f>IF(AC2126=21,J2126,0)</f>
        <v>0</v>
      </c>
      <c r="AC2126" s="26">
        <v>21</v>
      </c>
      <c r="AD2126" s="26">
        <f>G2126*1</f>
        <v>0</v>
      </c>
      <c r="AE2126" s="26">
        <f>G2126*(1-1)</f>
        <v>0</v>
      </c>
      <c r="AL2126" s="26">
        <f>F2126*AD2126</f>
        <v>0</v>
      </c>
      <c r="AM2126" s="26">
        <f>F2126*AE2126</f>
        <v>0</v>
      </c>
      <c r="AN2126" s="27" t="s">
        <v>1645</v>
      </c>
      <c r="AO2126" s="27" t="s">
        <v>1658</v>
      </c>
      <c r="AP2126" s="15" t="s">
        <v>1674</v>
      </c>
    </row>
    <row r="2127" spans="1:42" x14ac:dyDescent="0.2">
      <c r="D2127" s="28" t="s">
        <v>1577</v>
      </c>
      <c r="F2127" s="29">
        <v>31.69</v>
      </c>
    </row>
    <row r="2128" spans="1:42" x14ac:dyDescent="0.2">
      <c r="A2128" s="23" t="s">
        <v>1068</v>
      </c>
      <c r="B2128" s="23" t="s">
        <v>1118</v>
      </c>
      <c r="C2128" s="23" t="s">
        <v>1162</v>
      </c>
      <c r="D2128" s="23" t="s">
        <v>1267</v>
      </c>
      <c r="E2128" s="23" t="s">
        <v>1601</v>
      </c>
      <c r="F2128" s="24">
        <v>46.1</v>
      </c>
      <c r="G2128" s="24">
        <v>0</v>
      </c>
      <c r="H2128" s="24">
        <f>ROUND(F2128*AD2128,2)</f>
        <v>0</v>
      </c>
      <c r="I2128" s="24">
        <f>J2128-H2128</f>
        <v>0</v>
      </c>
      <c r="J2128" s="24">
        <f>ROUND(F2128*G2128,2)</f>
        <v>0</v>
      </c>
      <c r="K2128" s="24">
        <v>0</v>
      </c>
      <c r="L2128" s="24">
        <f>F2128*K2128</f>
        <v>0</v>
      </c>
      <c r="M2128" s="25" t="s">
        <v>7</v>
      </c>
      <c r="N2128" s="24">
        <f>IF(M2128="5",I2128,0)</f>
        <v>0</v>
      </c>
      <c r="Y2128" s="24">
        <f>IF(AC2128=0,J2128,0)</f>
        <v>0</v>
      </c>
      <c r="Z2128" s="24">
        <f>IF(AC2128=15,J2128,0)</f>
        <v>0</v>
      </c>
      <c r="AA2128" s="24">
        <f>IF(AC2128=21,J2128,0)</f>
        <v>0</v>
      </c>
      <c r="AC2128" s="26">
        <v>21</v>
      </c>
      <c r="AD2128" s="26">
        <f>G2128*0</f>
        <v>0</v>
      </c>
      <c r="AE2128" s="26">
        <f>G2128*(1-0)</f>
        <v>0</v>
      </c>
      <c r="AL2128" s="26">
        <f>F2128*AD2128</f>
        <v>0</v>
      </c>
      <c r="AM2128" s="26">
        <f>F2128*AE2128</f>
        <v>0</v>
      </c>
      <c r="AN2128" s="27" t="s">
        <v>1645</v>
      </c>
      <c r="AO2128" s="27" t="s">
        <v>1658</v>
      </c>
      <c r="AP2128" s="15" t="s">
        <v>1674</v>
      </c>
    </row>
    <row r="2129" spans="1:42" x14ac:dyDescent="0.2">
      <c r="D2129" s="28" t="s">
        <v>1591</v>
      </c>
      <c r="F2129" s="29">
        <v>28.5</v>
      </c>
    </row>
    <row r="2130" spans="1:42" x14ac:dyDescent="0.2">
      <c r="D2130" s="28" t="s">
        <v>1592</v>
      </c>
      <c r="F2130" s="29">
        <v>8</v>
      </c>
    </row>
    <row r="2131" spans="1:42" x14ac:dyDescent="0.2">
      <c r="D2131" s="28" t="s">
        <v>1593</v>
      </c>
      <c r="F2131" s="29">
        <v>9.6</v>
      </c>
    </row>
    <row r="2132" spans="1:42" x14ac:dyDescent="0.2">
      <c r="A2132" s="23" t="s">
        <v>1069</v>
      </c>
      <c r="B2132" s="23" t="s">
        <v>1118</v>
      </c>
      <c r="C2132" s="23" t="s">
        <v>1163</v>
      </c>
      <c r="D2132" s="23" t="s">
        <v>1271</v>
      </c>
      <c r="E2132" s="23" t="s">
        <v>1601</v>
      </c>
      <c r="F2132" s="24">
        <v>8.4</v>
      </c>
      <c r="G2132" s="24">
        <v>0</v>
      </c>
      <c r="H2132" s="24">
        <f>ROUND(F2132*AD2132,2)</f>
        <v>0</v>
      </c>
      <c r="I2132" s="24">
        <f>J2132-H2132</f>
        <v>0</v>
      </c>
      <c r="J2132" s="24">
        <f>ROUND(F2132*G2132,2)</f>
        <v>0</v>
      </c>
      <c r="K2132" s="24">
        <v>2.9999999999999997E-4</v>
      </c>
      <c r="L2132" s="24">
        <f>F2132*K2132</f>
        <v>2.5199999999999997E-3</v>
      </c>
      <c r="M2132" s="25" t="s">
        <v>7</v>
      </c>
      <c r="N2132" s="24">
        <f>IF(M2132="5",I2132,0)</f>
        <v>0</v>
      </c>
      <c r="Y2132" s="24">
        <f>IF(AC2132=0,J2132,0)</f>
        <v>0</v>
      </c>
      <c r="Z2132" s="24">
        <f>IF(AC2132=15,J2132,0)</f>
        <v>0</v>
      </c>
      <c r="AA2132" s="24">
        <f>IF(AC2132=21,J2132,0)</f>
        <v>0</v>
      </c>
      <c r="AC2132" s="26">
        <v>21</v>
      </c>
      <c r="AD2132" s="26">
        <f>G2132*1</f>
        <v>0</v>
      </c>
      <c r="AE2132" s="26">
        <f>G2132*(1-1)</f>
        <v>0</v>
      </c>
      <c r="AL2132" s="26">
        <f>F2132*AD2132</f>
        <v>0</v>
      </c>
      <c r="AM2132" s="26">
        <f>F2132*AE2132</f>
        <v>0</v>
      </c>
      <c r="AN2132" s="27" t="s">
        <v>1645</v>
      </c>
      <c r="AO2132" s="27" t="s">
        <v>1658</v>
      </c>
      <c r="AP2132" s="15" t="s">
        <v>1674</v>
      </c>
    </row>
    <row r="2133" spans="1:42" x14ac:dyDescent="0.2">
      <c r="D2133" s="28" t="s">
        <v>1587</v>
      </c>
      <c r="F2133" s="29">
        <v>8.4</v>
      </c>
    </row>
    <row r="2134" spans="1:42" x14ac:dyDescent="0.2">
      <c r="A2134" s="23" t="s">
        <v>1070</v>
      </c>
      <c r="B2134" s="23" t="s">
        <v>1118</v>
      </c>
      <c r="C2134" s="23" t="s">
        <v>1164</v>
      </c>
      <c r="D2134" s="23" t="s">
        <v>1273</v>
      </c>
      <c r="E2134" s="23" t="s">
        <v>1601</v>
      </c>
      <c r="F2134" s="24">
        <v>29.93</v>
      </c>
      <c r="G2134" s="24">
        <v>0</v>
      </c>
      <c r="H2134" s="24">
        <f>ROUND(F2134*AD2134,2)</f>
        <v>0</v>
      </c>
      <c r="I2134" s="24">
        <f>J2134-H2134</f>
        <v>0</v>
      </c>
      <c r="J2134" s="24">
        <f>ROUND(F2134*G2134,2)</f>
        <v>0</v>
      </c>
      <c r="K2134" s="24">
        <v>2.9999999999999997E-4</v>
      </c>
      <c r="L2134" s="24">
        <f>F2134*K2134</f>
        <v>8.9789999999999991E-3</v>
      </c>
      <c r="M2134" s="25" t="s">
        <v>7</v>
      </c>
      <c r="N2134" s="24">
        <f>IF(M2134="5",I2134,0)</f>
        <v>0</v>
      </c>
      <c r="Y2134" s="24">
        <f>IF(AC2134=0,J2134,0)</f>
        <v>0</v>
      </c>
      <c r="Z2134" s="24">
        <f>IF(AC2134=15,J2134,0)</f>
        <v>0</v>
      </c>
      <c r="AA2134" s="24">
        <f>IF(AC2134=21,J2134,0)</f>
        <v>0</v>
      </c>
      <c r="AC2134" s="26">
        <v>21</v>
      </c>
      <c r="AD2134" s="26">
        <f>G2134*1</f>
        <v>0</v>
      </c>
      <c r="AE2134" s="26">
        <f>G2134*(1-1)</f>
        <v>0</v>
      </c>
      <c r="AL2134" s="26">
        <f>F2134*AD2134</f>
        <v>0</v>
      </c>
      <c r="AM2134" s="26">
        <f>F2134*AE2134</f>
        <v>0</v>
      </c>
      <c r="AN2134" s="27" t="s">
        <v>1645</v>
      </c>
      <c r="AO2134" s="27" t="s">
        <v>1658</v>
      </c>
      <c r="AP2134" s="15" t="s">
        <v>1674</v>
      </c>
    </row>
    <row r="2135" spans="1:42" x14ac:dyDescent="0.2">
      <c r="D2135" s="28" t="s">
        <v>1274</v>
      </c>
      <c r="F2135" s="29">
        <v>29.93</v>
      </c>
    </row>
    <row r="2136" spans="1:42" x14ac:dyDescent="0.2">
      <c r="A2136" s="23" t="s">
        <v>1071</v>
      </c>
      <c r="B2136" s="23" t="s">
        <v>1118</v>
      </c>
      <c r="C2136" s="23" t="s">
        <v>1165</v>
      </c>
      <c r="D2136" s="23" t="s">
        <v>1275</v>
      </c>
      <c r="E2136" s="23" t="s">
        <v>1601</v>
      </c>
      <c r="F2136" s="24">
        <v>10.08</v>
      </c>
      <c r="G2136" s="24">
        <v>0</v>
      </c>
      <c r="H2136" s="24">
        <f>ROUND(F2136*AD2136,2)</f>
        <v>0</v>
      </c>
      <c r="I2136" s="24">
        <f>J2136-H2136</f>
        <v>0</v>
      </c>
      <c r="J2136" s="24">
        <f>ROUND(F2136*G2136,2)</f>
        <v>0</v>
      </c>
      <c r="K2136" s="24">
        <v>2.9999999999999997E-4</v>
      </c>
      <c r="L2136" s="24">
        <f>F2136*K2136</f>
        <v>3.0239999999999998E-3</v>
      </c>
      <c r="M2136" s="25" t="s">
        <v>7</v>
      </c>
      <c r="N2136" s="24">
        <f>IF(M2136="5",I2136,0)</f>
        <v>0</v>
      </c>
      <c r="Y2136" s="24">
        <f>IF(AC2136=0,J2136,0)</f>
        <v>0</v>
      </c>
      <c r="Z2136" s="24">
        <f>IF(AC2136=15,J2136,0)</f>
        <v>0</v>
      </c>
      <c r="AA2136" s="24">
        <f>IF(AC2136=21,J2136,0)</f>
        <v>0</v>
      </c>
      <c r="AC2136" s="26">
        <v>21</v>
      </c>
      <c r="AD2136" s="26">
        <f>G2136*1</f>
        <v>0</v>
      </c>
      <c r="AE2136" s="26">
        <f>G2136*(1-1)</f>
        <v>0</v>
      </c>
      <c r="AL2136" s="26">
        <f>F2136*AD2136</f>
        <v>0</v>
      </c>
      <c r="AM2136" s="26">
        <f>F2136*AE2136</f>
        <v>0</v>
      </c>
      <c r="AN2136" s="27" t="s">
        <v>1645</v>
      </c>
      <c r="AO2136" s="27" t="s">
        <v>1658</v>
      </c>
      <c r="AP2136" s="15" t="s">
        <v>1674</v>
      </c>
    </row>
    <row r="2137" spans="1:42" x14ac:dyDescent="0.2">
      <c r="D2137" s="28" t="s">
        <v>1276</v>
      </c>
      <c r="F2137" s="29">
        <v>10.08</v>
      </c>
    </row>
    <row r="2138" spans="1:42" x14ac:dyDescent="0.2">
      <c r="A2138" s="23" t="s">
        <v>1072</v>
      </c>
      <c r="B2138" s="23" t="s">
        <v>1118</v>
      </c>
      <c r="C2138" s="23" t="s">
        <v>1166</v>
      </c>
      <c r="D2138" s="23" t="s">
        <v>1277</v>
      </c>
      <c r="E2138" s="23" t="s">
        <v>1602</v>
      </c>
      <c r="F2138" s="24">
        <v>0.66</v>
      </c>
      <c r="G2138" s="24">
        <v>0</v>
      </c>
      <c r="H2138" s="24">
        <f>ROUND(F2138*AD2138,2)</f>
        <v>0</v>
      </c>
      <c r="I2138" s="24">
        <f>J2138-H2138</f>
        <v>0</v>
      </c>
      <c r="J2138" s="24">
        <f>ROUND(F2138*G2138,2)</f>
        <v>0</v>
      </c>
      <c r="K2138" s="24">
        <v>0</v>
      </c>
      <c r="L2138" s="24">
        <f>F2138*K2138</f>
        <v>0</v>
      </c>
      <c r="M2138" s="25" t="s">
        <v>10</v>
      </c>
      <c r="N2138" s="24">
        <f>IF(M2138="5",I2138,0)</f>
        <v>0</v>
      </c>
      <c r="Y2138" s="24">
        <f>IF(AC2138=0,J2138,0)</f>
        <v>0</v>
      </c>
      <c r="Z2138" s="24">
        <f>IF(AC2138=15,J2138,0)</f>
        <v>0</v>
      </c>
      <c r="AA2138" s="24">
        <f>IF(AC2138=21,J2138,0)</f>
        <v>0</v>
      </c>
      <c r="AC2138" s="26">
        <v>21</v>
      </c>
      <c r="AD2138" s="26">
        <f>G2138*0</f>
        <v>0</v>
      </c>
      <c r="AE2138" s="26">
        <f>G2138*(1-0)</f>
        <v>0</v>
      </c>
      <c r="AL2138" s="26">
        <f>F2138*AD2138</f>
        <v>0</v>
      </c>
      <c r="AM2138" s="26">
        <f>F2138*AE2138</f>
        <v>0</v>
      </c>
      <c r="AN2138" s="27" t="s">
        <v>1645</v>
      </c>
      <c r="AO2138" s="27" t="s">
        <v>1658</v>
      </c>
      <c r="AP2138" s="15" t="s">
        <v>1674</v>
      </c>
    </row>
    <row r="2139" spans="1:42" x14ac:dyDescent="0.2">
      <c r="D2139" s="28" t="s">
        <v>1588</v>
      </c>
      <c r="F2139" s="29">
        <v>0.66</v>
      </c>
    </row>
    <row r="2140" spans="1:42" x14ac:dyDescent="0.2">
      <c r="A2140" s="20"/>
      <c r="B2140" s="21" t="s">
        <v>1118</v>
      </c>
      <c r="C2140" s="21" t="s">
        <v>767</v>
      </c>
      <c r="D2140" s="42" t="s">
        <v>1279</v>
      </c>
      <c r="E2140" s="43"/>
      <c r="F2140" s="43"/>
      <c r="G2140" s="43"/>
      <c r="H2140" s="22">
        <f>SUM(H2141:H2143)</f>
        <v>0</v>
      </c>
      <c r="I2140" s="22">
        <f>SUM(I2141:I2143)</f>
        <v>0</v>
      </c>
      <c r="J2140" s="22">
        <f>H2140+I2140</f>
        <v>0</v>
      </c>
      <c r="K2140" s="15"/>
      <c r="L2140" s="22">
        <f>SUM(L2141:L2143)</f>
        <v>1.1612999999999999E-3</v>
      </c>
      <c r="O2140" s="22">
        <f>IF(P2140="PR",J2140,SUM(N2141:N2143))</f>
        <v>0</v>
      </c>
      <c r="P2140" s="15" t="s">
        <v>1627</v>
      </c>
      <c r="Q2140" s="22">
        <f>IF(P2140="HS",H2140,0)</f>
        <v>0</v>
      </c>
      <c r="R2140" s="22">
        <f>IF(P2140="HS",I2140-O2140,0)</f>
        <v>0</v>
      </c>
      <c r="S2140" s="22">
        <f>IF(P2140="PS",H2140,0)</f>
        <v>0</v>
      </c>
      <c r="T2140" s="22">
        <f>IF(P2140="PS",I2140-O2140,0)</f>
        <v>0</v>
      </c>
      <c r="U2140" s="22">
        <f>IF(P2140="MP",H2140,0)</f>
        <v>0</v>
      </c>
      <c r="V2140" s="22">
        <f>IF(P2140="MP",I2140-O2140,0)</f>
        <v>0</v>
      </c>
      <c r="W2140" s="22">
        <f>IF(P2140="OM",H2140,0)</f>
        <v>0</v>
      </c>
      <c r="X2140" s="15" t="s">
        <v>1118</v>
      </c>
      <c r="AH2140" s="22">
        <f>SUM(Y2141:Y2143)</f>
        <v>0</v>
      </c>
      <c r="AI2140" s="22">
        <f>SUM(Z2141:Z2143)</f>
        <v>0</v>
      </c>
      <c r="AJ2140" s="22">
        <f>SUM(AA2141:AA2143)</f>
        <v>0</v>
      </c>
    </row>
    <row r="2141" spans="1:42" x14ac:dyDescent="0.2">
      <c r="A2141" s="23" t="s">
        <v>1073</v>
      </c>
      <c r="B2141" s="23" t="s">
        <v>1118</v>
      </c>
      <c r="C2141" s="23" t="s">
        <v>1167</v>
      </c>
      <c r="D2141" s="23" t="s">
        <v>1280</v>
      </c>
      <c r="E2141" s="23" t="s">
        <v>1600</v>
      </c>
      <c r="F2141" s="24">
        <v>5.53</v>
      </c>
      <c r="G2141" s="24">
        <v>0</v>
      </c>
      <c r="H2141" s="24">
        <f>ROUND(F2141*AD2141,2)</f>
        <v>0</v>
      </c>
      <c r="I2141" s="24">
        <f>J2141-H2141</f>
        <v>0</v>
      </c>
      <c r="J2141" s="24">
        <f>ROUND(F2141*G2141,2)</f>
        <v>0</v>
      </c>
      <c r="K2141" s="24">
        <v>6.9999999999999994E-5</v>
      </c>
      <c r="L2141" s="24">
        <f>F2141*K2141</f>
        <v>3.8709999999999998E-4</v>
      </c>
      <c r="M2141" s="25" t="s">
        <v>7</v>
      </c>
      <c r="N2141" s="24">
        <f>IF(M2141="5",I2141,0)</f>
        <v>0</v>
      </c>
      <c r="Y2141" s="24">
        <f>IF(AC2141=0,J2141,0)</f>
        <v>0</v>
      </c>
      <c r="Z2141" s="24">
        <f>IF(AC2141=15,J2141,0)</f>
        <v>0</v>
      </c>
      <c r="AA2141" s="24">
        <f>IF(AC2141=21,J2141,0)</f>
        <v>0</v>
      </c>
      <c r="AC2141" s="26">
        <v>21</v>
      </c>
      <c r="AD2141" s="26">
        <f>G2141*0.30859375</f>
        <v>0</v>
      </c>
      <c r="AE2141" s="26">
        <f>G2141*(1-0.30859375)</f>
        <v>0</v>
      </c>
      <c r="AL2141" s="26">
        <f>F2141*AD2141</f>
        <v>0</v>
      </c>
      <c r="AM2141" s="26">
        <f>F2141*AE2141</f>
        <v>0</v>
      </c>
      <c r="AN2141" s="27" t="s">
        <v>1646</v>
      </c>
      <c r="AO2141" s="27" t="s">
        <v>1658</v>
      </c>
      <c r="AP2141" s="15" t="s">
        <v>1674</v>
      </c>
    </row>
    <row r="2142" spans="1:42" x14ac:dyDescent="0.2">
      <c r="D2142" s="28" t="s">
        <v>1281</v>
      </c>
      <c r="F2142" s="29">
        <v>5.53</v>
      </c>
    </row>
    <row r="2143" spans="1:42" x14ac:dyDescent="0.2">
      <c r="A2143" s="23" t="s">
        <v>1074</v>
      </c>
      <c r="B2143" s="23" t="s">
        <v>1118</v>
      </c>
      <c r="C2143" s="23" t="s">
        <v>1168</v>
      </c>
      <c r="D2143" s="40" t="s">
        <v>1704</v>
      </c>
      <c r="E2143" s="23" t="s">
        <v>1600</v>
      </c>
      <c r="F2143" s="24">
        <v>5.53</v>
      </c>
      <c r="G2143" s="24">
        <v>0</v>
      </c>
      <c r="H2143" s="24">
        <f>ROUND(F2143*AD2143,2)</f>
        <v>0</v>
      </c>
      <c r="I2143" s="24">
        <f>J2143-H2143</f>
        <v>0</v>
      </c>
      <c r="J2143" s="24">
        <f>ROUND(F2143*G2143,2)</f>
        <v>0</v>
      </c>
      <c r="K2143" s="24">
        <v>1.3999999999999999E-4</v>
      </c>
      <c r="L2143" s="24">
        <f>F2143*K2143</f>
        <v>7.7419999999999995E-4</v>
      </c>
      <c r="M2143" s="25" t="s">
        <v>7</v>
      </c>
      <c r="N2143" s="24">
        <f>IF(M2143="5",I2143,0)</f>
        <v>0</v>
      </c>
      <c r="Y2143" s="24">
        <f>IF(AC2143=0,J2143,0)</f>
        <v>0</v>
      </c>
      <c r="Z2143" s="24">
        <f>IF(AC2143=15,J2143,0)</f>
        <v>0</v>
      </c>
      <c r="AA2143" s="24">
        <f>IF(AC2143=21,J2143,0)</f>
        <v>0</v>
      </c>
      <c r="AC2143" s="26">
        <v>21</v>
      </c>
      <c r="AD2143" s="26">
        <f>G2143*0.45045871559633</f>
        <v>0</v>
      </c>
      <c r="AE2143" s="26">
        <f>G2143*(1-0.45045871559633)</f>
        <v>0</v>
      </c>
      <c r="AL2143" s="26">
        <f>F2143*AD2143</f>
        <v>0</v>
      </c>
      <c r="AM2143" s="26">
        <f>F2143*AE2143</f>
        <v>0</v>
      </c>
      <c r="AN2143" s="27" t="s">
        <v>1646</v>
      </c>
      <c r="AO2143" s="27" t="s">
        <v>1658</v>
      </c>
      <c r="AP2143" s="15" t="s">
        <v>1674</v>
      </c>
    </row>
    <row r="2144" spans="1:42" x14ac:dyDescent="0.2">
      <c r="D2144" s="28" t="s">
        <v>1281</v>
      </c>
      <c r="F2144" s="29">
        <v>5.53</v>
      </c>
    </row>
    <row r="2145" spans="1:42" x14ac:dyDescent="0.2">
      <c r="A2145" s="20"/>
      <c r="B2145" s="21" t="s">
        <v>1118</v>
      </c>
      <c r="C2145" s="21" t="s">
        <v>97</v>
      </c>
      <c r="D2145" s="42" t="s">
        <v>1283</v>
      </c>
      <c r="E2145" s="43"/>
      <c r="F2145" s="43"/>
      <c r="G2145" s="43"/>
      <c r="H2145" s="22">
        <f>SUM(H2146:H2154)</f>
        <v>0</v>
      </c>
      <c r="I2145" s="22">
        <f>SUM(I2146:I2154)</f>
        <v>0</v>
      </c>
      <c r="J2145" s="22">
        <f>H2145+I2145</f>
        <v>0</v>
      </c>
      <c r="K2145" s="15"/>
      <c r="L2145" s="22">
        <f>SUM(L2146:L2154)</f>
        <v>3.6164000000000002E-2</v>
      </c>
      <c r="O2145" s="22">
        <f>IF(P2145="PR",J2145,SUM(N2146:N2154))</f>
        <v>0</v>
      </c>
      <c r="P2145" s="15" t="s">
        <v>1626</v>
      </c>
      <c r="Q2145" s="22">
        <f>IF(P2145="HS",H2145,0)</f>
        <v>0</v>
      </c>
      <c r="R2145" s="22">
        <f>IF(P2145="HS",I2145-O2145,0)</f>
        <v>0</v>
      </c>
      <c r="S2145" s="22">
        <f>IF(P2145="PS",H2145,0)</f>
        <v>0</v>
      </c>
      <c r="T2145" s="22">
        <f>IF(P2145="PS",I2145-O2145,0)</f>
        <v>0</v>
      </c>
      <c r="U2145" s="22">
        <f>IF(P2145="MP",H2145,0)</f>
        <v>0</v>
      </c>
      <c r="V2145" s="22">
        <f>IF(P2145="MP",I2145-O2145,0)</f>
        <v>0</v>
      </c>
      <c r="W2145" s="22">
        <f>IF(P2145="OM",H2145,0)</f>
        <v>0</v>
      </c>
      <c r="X2145" s="15" t="s">
        <v>1118</v>
      </c>
      <c r="AH2145" s="22">
        <f>SUM(Y2146:Y2154)</f>
        <v>0</v>
      </c>
      <c r="AI2145" s="22">
        <f>SUM(Z2146:Z2154)</f>
        <v>0</v>
      </c>
      <c r="AJ2145" s="22">
        <f>SUM(AA2146:AA2154)</f>
        <v>0</v>
      </c>
    </row>
    <row r="2146" spans="1:42" x14ac:dyDescent="0.2">
      <c r="A2146" s="23" t="s">
        <v>1075</v>
      </c>
      <c r="B2146" s="23" t="s">
        <v>1118</v>
      </c>
      <c r="C2146" s="23" t="s">
        <v>1169</v>
      </c>
      <c r="D2146" s="23" t="s">
        <v>1284</v>
      </c>
      <c r="E2146" s="23" t="s">
        <v>1604</v>
      </c>
      <c r="F2146" s="24">
        <v>1</v>
      </c>
      <c r="G2146" s="24">
        <v>0</v>
      </c>
      <c r="H2146" s="24">
        <f>ROUND(F2146*AD2146,2)</f>
        <v>0</v>
      </c>
      <c r="I2146" s="24">
        <f>J2146-H2146</f>
        <v>0</v>
      </c>
      <c r="J2146" s="24">
        <f>ROUND(F2146*G2146,2)</f>
        <v>0</v>
      </c>
      <c r="K2146" s="24">
        <v>0</v>
      </c>
      <c r="L2146" s="24">
        <f>F2146*K2146</f>
        <v>0</v>
      </c>
      <c r="M2146" s="25" t="s">
        <v>7</v>
      </c>
      <c r="N2146" s="24">
        <f>IF(M2146="5",I2146,0)</f>
        <v>0</v>
      </c>
      <c r="Y2146" s="24">
        <f>IF(AC2146=0,J2146,0)</f>
        <v>0</v>
      </c>
      <c r="Z2146" s="24">
        <f>IF(AC2146=15,J2146,0)</f>
        <v>0</v>
      </c>
      <c r="AA2146" s="24">
        <f>IF(AC2146=21,J2146,0)</f>
        <v>0</v>
      </c>
      <c r="AC2146" s="26">
        <v>21</v>
      </c>
      <c r="AD2146" s="26">
        <f>G2146*0.297029702970297</f>
        <v>0</v>
      </c>
      <c r="AE2146" s="26">
        <f>G2146*(1-0.297029702970297)</f>
        <v>0</v>
      </c>
      <c r="AL2146" s="26">
        <f>F2146*AD2146</f>
        <v>0</v>
      </c>
      <c r="AM2146" s="26">
        <f>F2146*AE2146</f>
        <v>0</v>
      </c>
      <c r="AN2146" s="27" t="s">
        <v>1647</v>
      </c>
      <c r="AO2146" s="27" t="s">
        <v>1659</v>
      </c>
      <c r="AP2146" s="15" t="s">
        <v>1674</v>
      </c>
    </row>
    <row r="2147" spans="1:42" x14ac:dyDescent="0.2">
      <c r="D2147" s="28" t="s">
        <v>1243</v>
      </c>
      <c r="F2147" s="29">
        <v>1</v>
      </c>
    </row>
    <row r="2148" spans="1:42" x14ac:dyDescent="0.2">
      <c r="A2148" s="23" t="s">
        <v>1076</v>
      </c>
      <c r="B2148" s="23" t="s">
        <v>1118</v>
      </c>
      <c r="C2148" s="23" t="s">
        <v>1170</v>
      </c>
      <c r="D2148" s="23" t="s">
        <v>1685</v>
      </c>
      <c r="E2148" s="23" t="s">
        <v>1604</v>
      </c>
      <c r="F2148" s="24">
        <v>1</v>
      </c>
      <c r="G2148" s="24">
        <v>0</v>
      </c>
      <c r="H2148" s="24">
        <f>ROUND(F2148*AD2148,2)</f>
        <v>0</v>
      </c>
      <c r="I2148" s="24">
        <f>J2148-H2148</f>
        <v>0</v>
      </c>
      <c r="J2148" s="24">
        <f>ROUND(F2148*G2148,2)</f>
        <v>0</v>
      </c>
      <c r="K2148" s="24">
        <v>4.0000000000000002E-4</v>
      </c>
      <c r="L2148" s="24">
        <f>F2148*K2148</f>
        <v>4.0000000000000002E-4</v>
      </c>
      <c r="M2148" s="25" t="s">
        <v>7</v>
      </c>
      <c r="N2148" s="24">
        <f>IF(M2148="5",I2148,0)</f>
        <v>0</v>
      </c>
      <c r="Y2148" s="24">
        <f>IF(AC2148=0,J2148,0)</f>
        <v>0</v>
      </c>
      <c r="Z2148" s="24">
        <f>IF(AC2148=15,J2148,0)</f>
        <v>0</v>
      </c>
      <c r="AA2148" s="24">
        <f>IF(AC2148=21,J2148,0)</f>
        <v>0</v>
      </c>
      <c r="AC2148" s="26">
        <v>21</v>
      </c>
      <c r="AD2148" s="26">
        <f>G2148*1</f>
        <v>0</v>
      </c>
      <c r="AE2148" s="26">
        <f>G2148*(1-1)</f>
        <v>0</v>
      </c>
      <c r="AL2148" s="26">
        <f>F2148*AD2148</f>
        <v>0</v>
      </c>
      <c r="AM2148" s="26">
        <f>F2148*AE2148</f>
        <v>0</v>
      </c>
      <c r="AN2148" s="27" t="s">
        <v>1647</v>
      </c>
      <c r="AO2148" s="27" t="s">
        <v>1659</v>
      </c>
      <c r="AP2148" s="15" t="s">
        <v>1674</v>
      </c>
    </row>
    <row r="2149" spans="1:42" x14ac:dyDescent="0.2">
      <c r="D2149" s="28" t="s">
        <v>1243</v>
      </c>
      <c r="F2149" s="29">
        <v>1</v>
      </c>
    </row>
    <row r="2150" spans="1:42" x14ac:dyDescent="0.2">
      <c r="A2150" s="23" t="s">
        <v>1077</v>
      </c>
      <c r="B2150" s="23" t="s">
        <v>1118</v>
      </c>
      <c r="C2150" s="23" t="s">
        <v>1171</v>
      </c>
      <c r="D2150" s="23" t="s">
        <v>1285</v>
      </c>
      <c r="E2150" s="23" t="s">
        <v>1604</v>
      </c>
      <c r="F2150" s="24">
        <v>2</v>
      </c>
      <c r="G2150" s="24">
        <v>0</v>
      </c>
      <c r="H2150" s="24">
        <f>ROUND(F2150*AD2150,2)</f>
        <v>0</v>
      </c>
      <c r="I2150" s="24">
        <f>J2150-H2150</f>
        <v>0</v>
      </c>
      <c r="J2150" s="24">
        <f>ROUND(F2150*G2150,2)</f>
        <v>0</v>
      </c>
      <c r="K2150" s="24">
        <v>2.14E-3</v>
      </c>
      <c r="L2150" s="24">
        <f>F2150*K2150</f>
        <v>4.28E-3</v>
      </c>
      <c r="M2150" s="25" t="s">
        <v>7</v>
      </c>
      <c r="N2150" s="24">
        <f>IF(M2150="5",I2150,0)</f>
        <v>0</v>
      </c>
      <c r="Y2150" s="24">
        <f>IF(AC2150=0,J2150,0)</f>
        <v>0</v>
      </c>
      <c r="Z2150" s="24">
        <f>IF(AC2150=15,J2150,0)</f>
        <v>0</v>
      </c>
      <c r="AA2150" s="24">
        <f>IF(AC2150=21,J2150,0)</f>
        <v>0</v>
      </c>
      <c r="AC2150" s="26">
        <v>21</v>
      </c>
      <c r="AD2150" s="26">
        <f>G2150*0.474254742547426</f>
        <v>0</v>
      </c>
      <c r="AE2150" s="26">
        <f>G2150*(1-0.474254742547426)</f>
        <v>0</v>
      </c>
      <c r="AL2150" s="26">
        <f>F2150*AD2150</f>
        <v>0</v>
      </c>
      <c r="AM2150" s="26">
        <f>F2150*AE2150</f>
        <v>0</v>
      </c>
      <c r="AN2150" s="27" t="s">
        <v>1647</v>
      </c>
      <c r="AO2150" s="27" t="s">
        <v>1659</v>
      </c>
      <c r="AP2150" s="15" t="s">
        <v>1674</v>
      </c>
    </row>
    <row r="2151" spans="1:42" x14ac:dyDescent="0.2">
      <c r="D2151" s="28" t="s">
        <v>1246</v>
      </c>
      <c r="F2151" s="29">
        <v>2</v>
      </c>
    </row>
    <row r="2152" spans="1:42" x14ac:dyDescent="0.2">
      <c r="A2152" s="23" t="s">
        <v>1078</v>
      </c>
      <c r="B2152" s="23" t="s">
        <v>1118</v>
      </c>
      <c r="C2152" s="23" t="s">
        <v>1172</v>
      </c>
      <c r="D2152" s="23" t="s">
        <v>1681</v>
      </c>
      <c r="E2152" s="23" t="s">
        <v>1604</v>
      </c>
      <c r="F2152" s="24">
        <v>2</v>
      </c>
      <c r="G2152" s="24">
        <v>0</v>
      </c>
      <c r="H2152" s="24">
        <f>ROUND(F2152*AD2152,2)</f>
        <v>0</v>
      </c>
      <c r="I2152" s="24">
        <f>J2152-H2152</f>
        <v>0</v>
      </c>
      <c r="J2152" s="24">
        <f>ROUND(F2152*G2152,2)</f>
        <v>0</v>
      </c>
      <c r="K2152" s="24">
        <v>1.4999999999999999E-2</v>
      </c>
      <c r="L2152" s="24">
        <f>F2152*K2152</f>
        <v>0.03</v>
      </c>
      <c r="M2152" s="25" t="s">
        <v>7</v>
      </c>
      <c r="N2152" s="24">
        <f>IF(M2152="5",I2152,0)</f>
        <v>0</v>
      </c>
      <c r="Y2152" s="24">
        <f>IF(AC2152=0,J2152,0)</f>
        <v>0</v>
      </c>
      <c r="Z2152" s="24">
        <f>IF(AC2152=15,J2152,0)</f>
        <v>0</v>
      </c>
      <c r="AA2152" s="24">
        <f>IF(AC2152=21,J2152,0)</f>
        <v>0</v>
      </c>
      <c r="AC2152" s="26">
        <v>21</v>
      </c>
      <c r="AD2152" s="26">
        <f>G2152*1</f>
        <v>0</v>
      </c>
      <c r="AE2152" s="26">
        <f>G2152*(1-1)</f>
        <v>0</v>
      </c>
      <c r="AL2152" s="26">
        <f>F2152*AD2152</f>
        <v>0</v>
      </c>
      <c r="AM2152" s="26">
        <f>F2152*AE2152</f>
        <v>0</v>
      </c>
      <c r="AN2152" s="27" t="s">
        <v>1647</v>
      </c>
      <c r="AO2152" s="27" t="s">
        <v>1659</v>
      </c>
      <c r="AP2152" s="15" t="s">
        <v>1674</v>
      </c>
    </row>
    <row r="2153" spans="1:42" x14ac:dyDescent="0.2">
      <c r="D2153" s="28" t="s">
        <v>1246</v>
      </c>
      <c r="F2153" s="29">
        <v>2</v>
      </c>
    </row>
    <row r="2154" spans="1:42" x14ac:dyDescent="0.2">
      <c r="A2154" s="23" t="s">
        <v>1079</v>
      </c>
      <c r="B2154" s="23" t="s">
        <v>1118</v>
      </c>
      <c r="C2154" s="23" t="s">
        <v>1173</v>
      </c>
      <c r="D2154" s="23" t="s">
        <v>1287</v>
      </c>
      <c r="E2154" s="23" t="s">
        <v>1600</v>
      </c>
      <c r="F2154" s="24">
        <v>37.1</v>
      </c>
      <c r="G2154" s="24">
        <v>0</v>
      </c>
      <c r="H2154" s="24">
        <f>ROUND(F2154*AD2154,2)</f>
        <v>0</v>
      </c>
      <c r="I2154" s="24">
        <f>J2154-H2154</f>
        <v>0</v>
      </c>
      <c r="J2154" s="24">
        <f>ROUND(F2154*G2154,2)</f>
        <v>0</v>
      </c>
      <c r="K2154" s="24">
        <v>4.0000000000000003E-5</v>
      </c>
      <c r="L2154" s="24">
        <f>F2154*K2154</f>
        <v>1.4840000000000001E-3</v>
      </c>
      <c r="M2154" s="25" t="s">
        <v>7</v>
      </c>
      <c r="N2154" s="24">
        <f>IF(M2154="5",I2154,0)</f>
        <v>0</v>
      </c>
      <c r="Y2154" s="24">
        <f>IF(AC2154=0,J2154,0)</f>
        <v>0</v>
      </c>
      <c r="Z2154" s="24">
        <f>IF(AC2154=15,J2154,0)</f>
        <v>0</v>
      </c>
      <c r="AA2154" s="24">
        <f>IF(AC2154=21,J2154,0)</f>
        <v>0</v>
      </c>
      <c r="AC2154" s="26">
        <v>21</v>
      </c>
      <c r="AD2154" s="26">
        <f>G2154*0.0193808882907133</f>
        <v>0</v>
      </c>
      <c r="AE2154" s="26">
        <f>G2154*(1-0.0193808882907133)</f>
        <v>0</v>
      </c>
      <c r="AL2154" s="26">
        <f>F2154*AD2154</f>
        <v>0</v>
      </c>
      <c r="AM2154" s="26">
        <f>F2154*AE2154</f>
        <v>0</v>
      </c>
      <c r="AN2154" s="27" t="s">
        <v>1647</v>
      </c>
      <c r="AO2154" s="27" t="s">
        <v>1659</v>
      </c>
      <c r="AP2154" s="15" t="s">
        <v>1674</v>
      </c>
    </row>
    <row r="2155" spans="1:42" x14ac:dyDescent="0.2">
      <c r="D2155" s="28" t="s">
        <v>1582</v>
      </c>
      <c r="F2155" s="29">
        <v>37.1</v>
      </c>
    </row>
    <row r="2156" spans="1:42" x14ac:dyDescent="0.2">
      <c r="A2156" s="20"/>
      <c r="B2156" s="21" t="s">
        <v>1118</v>
      </c>
      <c r="C2156" s="21" t="s">
        <v>98</v>
      </c>
      <c r="D2156" s="42" t="s">
        <v>1289</v>
      </c>
      <c r="E2156" s="43"/>
      <c r="F2156" s="43"/>
      <c r="G2156" s="43"/>
      <c r="H2156" s="22">
        <f>SUM(H2157:H2163)</f>
        <v>0</v>
      </c>
      <c r="I2156" s="22">
        <f>SUM(I2157:I2163)</f>
        <v>0</v>
      </c>
      <c r="J2156" s="22">
        <f>H2156+I2156</f>
        <v>0</v>
      </c>
      <c r="K2156" s="15"/>
      <c r="L2156" s="22">
        <f>SUM(L2157:L2163)</f>
        <v>0.14588000000000001</v>
      </c>
      <c r="O2156" s="22">
        <f>IF(P2156="PR",J2156,SUM(N2157:N2163))</f>
        <v>0</v>
      </c>
      <c r="P2156" s="15" t="s">
        <v>1626</v>
      </c>
      <c r="Q2156" s="22">
        <f>IF(P2156="HS",H2156,0)</f>
        <v>0</v>
      </c>
      <c r="R2156" s="22">
        <f>IF(P2156="HS",I2156-O2156,0)</f>
        <v>0</v>
      </c>
      <c r="S2156" s="22">
        <f>IF(P2156="PS",H2156,0)</f>
        <v>0</v>
      </c>
      <c r="T2156" s="22">
        <f>IF(P2156="PS",I2156-O2156,0)</f>
        <v>0</v>
      </c>
      <c r="U2156" s="22">
        <f>IF(P2156="MP",H2156,0)</f>
        <v>0</v>
      </c>
      <c r="V2156" s="22">
        <f>IF(P2156="MP",I2156-O2156,0)</f>
        <v>0</v>
      </c>
      <c r="W2156" s="22">
        <f>IF(P2156="OM",H2156,0)</f>
        <v>0</v>
      </c>
      <c r="X2156" s="15" t="s">
        <v>1118</v>
      </c>
      <c r="AH2156" s="22">
        <f>SUM(Y2157:Y2163)</f>
        <v>0</v>
      </c>
      <c r="AI2156" s="22">
        <f>SUM(Z2157:Z2163)</f>
        <v>0</v>
      </c>
      <c r="AJ2156" s="22">
        <f>SUM(AA2157:AA2163)</f>
        <v>0</v>
      </c>
    </row>
    <row r="2157" spans="1:42" x14ac:dyDescent="0.2">
      <c r="A2157" s="23" t="s">
        <v>1080</v>
      </c>
      <c r="B2157" s="23" t="s">
        <v>1118</v>
      </c>
      <c r="C2157" s="23" t="s">
        <v>1174</v>
      </c>
      <c r="D2157" s="23" t="s">
        <v>1409</v>
      </c>
      <c r="E2157" s="23" t="s">
        <v>1604</v>
      </c>
      <c r="F2157" s="24">
        <v>2</v>
      </c>
      <c r="G2157" s="24">
        <v>0</v>
      </c>
      <c r="H2157" s="24">
        <f t="shared" ref="H2157:H2163" si="504">ROUND(F2157*AD2157,2)</f>
        <v>0</v>
      </c>
      <c r="I2157" s="24">
        <f t="shared" ref="I2157:I2163" si="505">J2157-H2157</f>
        <v>0</v>
      </c>
      <c r="J2157" s="24">
        <f t="shared" ref="J2157:J2163" si="506">ROUND(F2157*G2157,2)</f>
        <v>0</v>
      </c>
      <c r="K2157" s="24">
        <v>4.0000000000000002E-4</v>
      </c>
      <c r="L2157" s="24">
        <f t="shared" ref="L2157:L2163" si="507">F2157*K2157</f>
        <v>8.0000000000000004E-4</v>
      </c>
      <c r="M2157" s="25" t="s">
        <v>8</v>
      </c>
      <c r="N2157" s="24">
        <f t="shared" ref="N2157:N2163" si="508">IF(M2157="5",I2157,0)</f>
        <v>0</v>
      </c>
      <c r="Y2157" s="24">
        <f t="shared" ref="Y2157:Y2163" si="509">IF(AC2157=0,J2157,0)</f>
        <v>0</v>
      </c>
      <c r="Z2157" s="24">
        <f t="shared" ref="Z2157:Z2163" si="510">IF(AC2157=15,J2157,0)</f>
        <v>0</v>
      </c>
      <c r="AA2157" s="24">
        <f t="shared" ref="AA2157:AA2163" si="511">IF(AC2157=21,J2157,0)</f>
        <v>0</v>
      </c>
      <c r="AC2157" s="26">
        <v>21</v>
      </c>
      <c r="AD2157" s="26">
        <f t="shared" ref="AD2157:AD2163" si="512">G2157*0</f>
        <v>0</v>
      </c>
      <c r="AE2157" s="26">
        <f t="shared" ref="AE2157:AE2163" si="513">G2157*(1-0)</f>
        <v>0</v>
      </c>
      <c r="AL2157" s="26">
        <f t="shared" ref="AL2157:AL2163" si="514">F2157*AD2157</f>
        <v>0</v>
      </c>
      <c r="AM2157" s="26">
        <f t="shared" ref="AM2157:AM2163" si="515">F2157*AE2157</f>
        <v>0</v>
      </c>
      <c r="AN2157" s="27" t="s">
        <v>1648</v>
      </c>
      <c r="AO2157" s="27" t="s">
        <v>1659</v>
      </c>
      <c r="AP2157" s="15" t="s">
        <v>1674</v>
      </c>
    </row>
    <row r="2158" spans="1:42" x14ac:dyDescent="0.2">
      <c r="A2158" s="23" t="s">
        <v>1081</v>
      </c>
      <c r="B2158" s="23" t="s">
        <v>1118</v>
      </c>
      <c r="C2158" s="23" t="s">
        <v>1175</v>
      </c>
      <c r="D2158" s="23" t="s">
        <v>1291</v>
      </c>
      <c r="E2158" s="23" t="s">
        <v>1604</v>
      </c>
      <c r="F2158" s="24">
        <v>2</v>
      </c>
      <c r="G2158" s="24">
        <v>0</v>
      </c>
      <c r="H2158" s="24">
        <f t="shared" si="504"/>
        <v>0</v>
      </c>
      <c r="I2158" s="24">
        <f t="shared" si="505"/>
        <v>0</v>
      </c>
      <c r="J2158" s="24">
        <f t="shared" si="506"/>
        <v>0</v>
      </c>
      <c r="K2158" s="24">
        <v>4.0000000000000002E-4</v>
      </c>
      <c r="L2158" s="24">
        <f t="shared" si="507"/>
        <v>8.0000000000000004E-4</v>
      </c>
      <c r="M2158" s="25" t="s">
        <v>8</v>
      </c>
      <c r="N2158" s="24">
        <f t="shared" si="508"/>
        <v>0</v>
      </c>
      <c r="Y2158" s="24">
        <f t="shared" si="509"/>
        <v>0</v>
      </c>
      <c r="Z2158" s="24">
        <f t="shared" si="510"/>
        <v>0</v>
      </c>
      <c r="AA2158" s="24">
        <f t="shared" si="511"/>
        <v>0</v>
      </c>
      <c r="AC2158" s="26">
        <v>21</v>
      </c>
      <c r="AD2158" s="26">
        <f t="shared" si="512"/>
        <v>0</v>
      </c>
      <c r="AE2158" s="26">
        <f t="shared" si="513"/>
        <v>0</v>
      </c>
      <c r="AL2158" s="26">
        <f t="shared" si="514"/>
        <v>0</v>
      </c>
      <c r="AM2158" s="26">
        <f t="shared" si="515"/>
        <v>0</v>
      </c>
      <c r="AN2158" s="27" t="s">
        <v>1648</v>
      </c>
      <c r="AO2158" s="27" t="s">
        <v>1659</v>
      </c>
      <c r="AP2158" s="15" t="s">
        <v>1674</v>
      </c>
    </row>
    <row r="2159" spans="1:42" x14ac:dyDescent="0.2">
      <c r="A2159" s="23" t="s">
        <v>1082</v>
      </c>
      <c r="B2159" s="23" t="s">
        <v>1118</v>
      </c>
      <c r="C2159" s="23" t="s">
        <v>1176</v>
      </c>
      <c r="D2159" s="23" t="s">
        <v>1292</v>
      </c>
      <c r="E2159" s="23" t="s">
        <v>1604</v>
      </c>
      <c r="F2159" s="24">
        <v>2</v>
      </c>
      <c r="G2159" s="24">
        <v>0</v>
      </c>
      <c r="H2159" s="24">
        <f t="shared" si="504"/>
        <v>0</v>
      </c>
      <c r="I2159" s="24">
        <f t="shared" si="505"/>
        <v>0</v>
      </c>
      <c r="J2159" s="24">
        <f t="shared" si="506"/>
        <v>0</v>
      </c>
      <c r="K2159" s="24">
        <v>3.0000000000000001E-3</v>
      </c>
      <c r="L2159" s="24">
        <f t="shared" si="507"/>
        <v>6.0000000000000001E-3</v>
      </c>
      <c r="M2159" s="25" t="s">
        <v>8</v>
      </c>
      <c r="N2159" s="24">
        <f t="shared" si="508"/>
        <v>0</v>
      </c>
      <c r="Y2159" s="24">
        <f t="shared" si="509"/>
        <v>0</v>
      </c>
      <c r="Z2159" s="24">
        <f t="shared" si="510"/>
        <v>0</v>
      </c>
      <c r="AA2159" s="24">
        <f t="shared" si="511"/>
        <v>0</v>
      </c>
      <c r="AC2159" s="26">
        <v>21</v>
      </c>
      <c r="AD2159" s="26">
        <f t="shared" si="512"/>
        <v>0</v>
      </c>
      <c r="AE2159" s="26">
        <f t="shared" si="513"/>
        <v>0</v>
      </c>
      <c r="AL2159" s="26">
        <f t="shared" si="514"/>
        <v>0</v>
      </c>
      <c r="AM2159" s="26">
        <f t="shared" si="515"/>
        <v>0</v>
      </c>
      <c r="AN2159" s="27" t="s">
        <v>1648</v>
      </c>
      <c r="AO2159" s="27" t="s">
        <v>1659</v>
      </c>
      <c r="AP2159" s="15" t="s">
        <v>1674</v>
      </c>
    </row>
    <row r="2160" spans="1:42" x14ac:dyDescent="0.2">
      <c r="A2160" s="23" t="s">
        <v>1083</v>
      </c>
      <c r="B2160" s="23" t="s">
        <v>1118</v>
      </c>
      <c r="C2160" s="23" t="s">
        <v>1177</v>
      </c>
      <c r="D2160" s="23" t="s">
        <v>1293</v>
      </c>
      <c r="E2160" s="23" t="s">
        <v>1604</v>
      </c>
      <c r="F2160" s="24">
        <v>2</v>
      </c>
      <c r="G2160" s="24">
        <v>0</v>
      </c>
      <c r="H2160" s="24">
        <f t="shared" si="504"/>
        <v>0</v>
      </c>
      <c r="I2160" s="24">
        <f t="shared" si="505"/>
        <v>0</v>
      </c>
      <c r="J2160" s="24">
        <f t="shared" si="506"/>
        <v>0</v>
      </c>
      <c r="K2160" s="24">
        <v>5.0000000000000001E-4</v>
      </c>
      <c r="L2160" s="24">
        <f t="shared" si="507"/>
        <v>1E-3</v>
      </c>
      <c r="M2160" s="25" t="s">
        <v>8</v>
      </c>
      <c r="N2160" s="24">
        <f t="shared" si="508"/>
        <v>0</v>
      </c>
      <c r="Y2160" s="24">
        <f t="shared" si="509"/>
        <v>0</v>
      </c>
      <c r="Z2160" s="24">
        <f t="shared" si="510"/>
        <v>0</v>
      </c>
      <c r="AA2160" s="24">
        <f t="shared" si="511"/>
        <v>0</v>
      </c>
      <c r="AC2160" s="26">
        <v>21</v>
      </c>
      <c r="AD2160" s="26">
        <f t="shared" si="512"/>
        <v>0</v>
      </c>
      <c r="AE2160" s="26">
        <f t="shared" si="513"/>
        <v>0</v>
      </c>
      <c r="AL2160" s="26">
        <f t="shared" si="514"/>
        <v>0</v>
      </c>
      <c r="AM2160" s="26">
        <f t="shared" si="515"/>
        <v>0</v>
      </c>
      <c r="AN2160" s="27" t="s">
        <v>1648</v>
      </c>
      <c r="AO2160" s="27" t="s">
        <v>1659</v>
      </c>
      <c r="AP2160" s="15" t="s">
        <v>1674</v>
      </c>
    </row>
    <row r="2161" spans="1:42" x14ac:dyDescent="0.2">
      <c r="A2161" s="23" t="s">
        <v>1084</v>
      </c>
      <c r="B2161" s="23" t="s">
        <v>1118</v>
      </c>
      <c r="C2161" s="23" t="s">
        <v>1179</v>
      </c>
      <c r="D2161" s="23" t="s">
        <v>1295</v>
      </c>
      <c r="E2161" s="23" t="s">
        <v>1600</v>
      </c>
      <c r="F2161" s="24">
        <v>5.6</v>
      </c>
      <c r="G2161" s="24">
        <v>0</v>
      </c>
      <c r="H2161" s="24">
        <f t="shared" si="504"/>
        <v>0</v>
      </c>
      <c r="I2161" s="24">
        <f t="shared" si="505"/>
        <v>0</v>
      </c>
      <c r="J2161" s="24">
        <f t="shared" si="506"/>
        <v>0</v>
      </c>
      <c r="K2161" s="24">
        <v>0.02</v>
      </c>
      <c r="L2161" s="24">
        <f t="shared" si="507"/>
        <v>0.11199999999999999</v>
      </c>
      <c r="M2161" s="25" t="s">
        <v>7</v>
      </c>
      <c r="N2161" s="24">
        <f t="shared" si="508"/>
        <v>0</v>
      </c>
      <c r="Y2161" s="24">
        <f t="shared" si="509"/>
        <v>0</v>
      </c>
      <c r="Z2161" s="24">
        <f t="shared" si="510"/>
        <v>0</v>
      </c>
      <c r="AA2161" s="24">
        <f t="shared" si="511"/>
        <v>0</v>
      </c>
      <c r="AC2161" s="26">
        <v>21</v>
      </c>
      <c r="AD2161" s="26">
        <f t="shared" si="512"/>
        <v>0</v>
      </c>
      <c r="AE2161" s="26">
        <f t="shared" si="513"/>
        <v>0</v>
      </c>
      <c r="AL2161" s="26">
        <f t="shared" si="514"/>
        <v>0</v>
      </c>
      <c r="AM2161" s="26">
        <f t="shared" si="515"/>
        <v>0</v>
      </c>
      <c r="AN2161" s="27" t="s">
        <v>1648</v>
      </c>
      <c r="AO2161" s="27" t="s">
        <v>1659</v>
      </c>
      <c r="AP2161" s="15" t="s">
        <v>1674</v>
      </c>
    </row>
    <row r="2162" spans="1:42" x14ac:dyDescent="0.2">
      <c r="A2162" s="23" t="s">
        <v>1085</v>
      </c>
      <c r="B2162" s="23" t="s">
        <v>1118</v>
      </c>
      <c r="C2162" s="23" t="s">
        <v>1178</v>
      </c>
      <c r="D2162" s="23" t="s">
        <v>1294</v>
      </c>
      <c r="E2162" s="23" t="s">
        <v>1601</v>
      </c>
      <c r="F2162" s="24">
        <v>1.2</v>
      </c>
      <c r="G2162" s="24">
        <v>0</v>
      </c>
      <c r="H2162" s="24">
        <f t="shared" si="504"/>
        <v>0</v>
      </c>
      <c r="I2162" s="24">
        <f t="shared" si="505"/>
        <v>0</v>
      </c>
      <c r="J2162" s="24">
        <f t="shared" si="506"/>
        <v>0</v>
      </c>
      <c r="K2162" s="24">
        <v>9.4000000000000004E-3</v>
      </c>
      <c r="L2162" s="24">
        <f t="shared" si="507"/>
        <v>1.128E-2</v>
      </c>
      <c r="M2162" s="25" t="s">
        <v>8</v>
      </c>
      <c r="N2162" s="24">
        <f t="shared" si="508"/>
        <v>0</v>
      </c>
      <c r="Y2162" s="24">
        <f t="shared" si="509"/>
        <v>0</v>
      </c>
      <c r="Z2162" s="24">
        <f t="shared" si="510"/>
        <v>0</v>
      </c>
      <c r="AA2162" s="24">
        <f t="shared" si="511"/>
        <v>0</v>
      </c>
      <c r="AC2162" s="26">
        <v>21</v>
      </c>
      <c r="AD2162" s="26">
        <f t="shared" si="512"/>
        <v>0</v>
      </c>
      <c r="AE2162" s="26">
        <f t="shared" si="513"/>
        <v>0</v>
      </c>
      <c r="AL2162" s="26">
        <f t="shared" si="514"/>
        <v>0</v>
      </c>
      <c r="AM2162" s="26">
        <f t="shared" si="515"/>
        <v>0</v>
      </c>
      <c r="AN2162" s="27" t="s">
        <v>1648</v>
      </c>
      <c r="AO2162" s="27" t="s">
        <v>1659</v>
      </c>
      <c r="AP2162" s="15" t="s">
        <v>1674</v>
      </c>
    </row>
    <row r="2163" spans="1:42" x14ac:dyDescent="0.2">
      <c r="A2163" s="23" t="s">
        <v>1086</v>
      </c>
      <c r="B2163" s="23" t="s">
        <v>1118</v>
      </c>
      <c r="C2163" s="23" t="s">
        <v>1180</v>
      </c>
      <c r="D2163" s="23" t="s">
        <v>1296</v>
      </c>
      <c r="E2163" s="23" t="s">
        <v>1604</v>
      </c>
      <c r="F2163" s="24">
        <v>2</v>
      </c>
      <c r="G2163" s="24">
        <v>0</v>
      </c>
      <c r="H2163" s="24">
        <f t="shared" si="504"/>
        <v>0</v>
      </c>
      <c r="I2163" s="24">
        <f t="shared" si="505"/>
        <v>0</v>
      </c>
      <c r="J2163" s="24">
        <f t="shared" si="506"/>
        <v>0</v>
      </c>
      <c r="K2163" s="24">
        <v>7.0000000000000001E-3</v>
      </c>
      <c r="L2163" s="24">
        <f t="shared" si="507"/>
        <v>1.4E-2</v>
      </c>
      <c r="M2163" s="25" t="s">
        <v>8</v>
      </c>
      <c r="N2163" s="24">
        <f t="shared" si="508"/>
        <v>0</v>
      </c>
      <c r="Y2163" s="24">
        <f t="shared" si="509"/>
        <v>0</v>
      </c>
      <c r="Z2163" s="24">
        <f t="shared" si="510"/>
        <v>0</v>
      </c>
      <c r="AA2163" s="24">
        <f t="shared" si="511"/>
        <v>0</v>
      </c>
      <c r="AC2163" s="26">
        <v>21</v>
      </c>
      <c r="AD2163" s="26">
        <f t="shared" si="512"/>
        <v>0</v>
      </c>
      <c r="AE2163" s="26">
        <f t="shared" si="513"/>
        <v>0</v>
      </c>
      <c r="AL2163" s="26">
        <f t="shared" si="514"/>
        <v>0</v>
      </c>
      <c r="AM2163" s="26">
        <f t="shared" si="515"/>
        <v>0</v>
      </c>
      <c r="AN2163" s="27" t="s">
        <v>1648</v>
      </c>
      <c r="AO2163" s="27" t="s">
        <v>1659</v>
      </c>
      <c r="AP2163" s="15" t="s">
        <v>1674</v>
      </c>
    </row>
    <row r="2164" spans="1:42" x14ac:dyDescent="0.2">
      <c r="A2164" s="20"/>
      <c r="B2164" s="21" t="s">
        <v>1118</v>
      </c>
      <c r="C2164" s="21" t="s">
        <v>99</v>
      </c>
      <c r="D2164" s="42" t="s">
        <v>1297</v>
      </c>
      <c r="E2164" s="43"/>
      <c r="F2164" s="43"/>
      <c r="G2164" s="43"/>
      <c r="H2164" s="22">
        <f>SUM(H2165:H2171)</f>
        <v>0</v>
      </c>
      <c r="I2164" s="22">
        <f>SUM(I2165:I2171)</f>
        <v>0</v>
      </c>
      <c r="J2164" s="22">
        <f>H2164+I2164</f>
        <v>0</v>
      </c>
      <c r="K2164" s="15"/>
      <c r="L2164" s="22">
        <f>SUM(L2165:L2171)</f>
        <v>1.5736600000000003</v>
      </c>
      <c r="O2164" s="22">
        <f>IF(P2164="PR",J2164,SUM(N2165:N2171))</f>
        <v>0</v>
      </c>
      <c r="P2164" s="15" t="s">
        <v>1626</v>
      </c>
      <c r="Q2164" s="22">
        <f>IF(P2164="HS",H2164,0)</f>
        <v>0</v>
      </c>
      <c r="R2164" s="22">
        <f>IF(P2164="HS",I2164-O2164,0)</f>
        <v>0</v>
      </c>
      <c r="S2164" s="22">
        <f>IF(P2164="PS",H2164,0)</f>
        <v>0</v>
      </c>
      <c r="T2164" s="22">
        <f>IF(P2164="PS",I2164-O2164,0)</f>
        <v>0</v>
      </c>
      <c r="U2164" s="22">
        <f>IF(P2164="MP",H2164,0)</f>
        <v>0</v>
      </c>
      <c r="V2164" s="22">
        <f>IF(P2164="MP",I2164-O2164,0)</f>
        <v>0</v>
      </c>
      <c r="W2164" s="22">
        <f>IF(P2164="OM",H2164,0)</f>
        <v>0</v>
      </c>
      <c r="X2164" s="15" t="s">
        <v>1118</v>
      </c>
      <c r="AH2164" s="22">
        <f>SUM(Y2165:Y2171)</f>
        <v>0</v>
      </c>
      <c r="AI2164" s="22">
        <f>SUM(Z2165:Z2171)</f>
        <v>0</v>
      </c>
      <c r="AJ2164" s="22">
        <f>SUM(AA2165:AA2171)</f>
        <v>0</v>
      </c>
    </row>
    <row r="2165" spans="1:42" x14ac:dyDescent="0.2">
      <c r="A2165" s="23" t="s">
        <v>1087</v>
      </c>
      <c r="B2165" s="23" t="s">
        <v>1118</v>
      </c>
      <c r="C2165" s="23" t="s">
        <v>1200</v>
      </c>
      <c r="D2165" s="23" t="s">
        <v>1298</v>
      </c>
      <c r="E2165" s="23" t="s">
        <v>1601</v>
      </c>
      <c r="F2165" s="24">
        <v>1.2</v>
      </c>
      <c r="G2165" s="24">
        <v>0</v>
      </c>
      <c r="H2165" s="24">
        <f t="shared" ref="H2165:H2171" si="516">ROUND(F2165*AD2165,2)</f>
        <v>0</v>
      </c>
      <c r="I2165" s="24">
        <f t="shared" ref="I2165:I2171" si="517">J2165-H2165</f>
        <v>0</v>
      </c>
      <c r="J2165" s="24">
        <f t="shared" ref="J2165:J2171" si="518">ROUND(F2165*G2165,2)</f>
        <v>0</v>
      </c>
      <c r="K2165" s="24">
        <v>3.9600000000000003E-2</v>
      </c>
      <c r="L2165" s="24">
        <f t="shared" ref="L2165:L2171" si="519">F2165*K2165</f>
        <v>4.752E-2</v>
      </c>
      <c r="M2165" s="25" t="s">
        <v>7</v>
      </c>
      <c r="N2165" s="24">
        <f t="shared" ref="N2165:N2171" si="520">IF(M2165="5",I2165,0)</f>
        <v>0</v>
      </c>
      <c r="Y2165" s="24">
        <f t="shared" ref="Y2165:Y2171" si="521">IF(AC2165=0,J2165,0)</f>
        <v>0</v>
      </c>
      <c r="Z2165" s="24">
        <f t="shared" ref="Z2165:Z2171" si="522">IF(AC2165=15,J2165,0)</f>
        <v>0</v>
      </c>
      <c r="AA2165" s="24">
        <f t="shared" ref="AA2165:AA2171" si="523">IF(AC2165=21,J2165,0)</f>
        <v>0</v>
      </c>
      <c r="AC2165" s="26">
        <v>21</v>
      </c>
      <c r="AD2165" s="26">
        <f t="shared" ref="AD2165:AD2171" si="524">G2165*0</f>
        <v>0</v>
      </c>
      <c r="AE2165" s="26">
        <f t="shared" ref="AE2165:AE2171" si="525">G2165*(1-0)</f>
        <v>0</v>
      </c>
      <c r="AL2165" s="26">
        <f t="shared" ref="AL2165:AL2171" si="526">F2165*AD2165</f>
        <v>0</v>
      </c>
      <c r="AM2165" s="26">
        <f t="shared" ref="AM2165:AM2171" si="527">F2165*AE2165</f>
        <v>0</v>
      </c>
      <c r="AN2165" s="27" t="s">
        <v>1649</v>
      </c>
      <c r="AO2165" s="27" t="s">
        <v>1659</v>
      </c>
      <c r="AP2165" s="15" t="s">
        <v>1674</v>
      </c>
    </row>
    <row r="2166" spans="1:42" x14ac:dyDescent="0.2">
      <c r="A2166" s="23" t="s">
        <v>1088</v>
      </c>
      <c r="B2166" s="23" t="s">
        <v>1118</v>
      </c>
      <c r="C2166" s="23" t="s">
        <v>1182</v>
      </c>
      <c r="D2166" s="23" t="s">
        <v>1299</v>
      </c>
      <c r="E2166" s="23" t="s">
        <v>1604</v>
      </c>
      <c r="F2166" s="24">
        <v>1</v>
      </c>
      <c r="G2166" s="24">
        <v>0</v>
      </c>
      <c r="H2166" s="24">
        <f t="shared" si="516"/>
        <v>0</v>
      </c>
      <c r="I2166" s="24">
        <f t="shared" si="517"/>
        <v>0</v>
      </c>
      <c r="J2166" s="24">
        <f t="shared" si="518"/>
        <v>0</v>
      </c>
      <c r="K2166" s="24">
        <v>5.1999999999999995E-4</v>
      </c>
      <c r="L2166" s="24">
        <f t="shared" si="519"/>
        <v>5.1999999999999995E-4</v>
      </c>
      <c r="M2166" s="25" t="s">
        <v>7</v>
      </c>
      <c r="N2166" s="24">
        <f t="shared" si="520"/>
        <v>0</v>
      </c>
      <c r="Y2166" s="24">
        <f t="shared" si="521"/>
        <v>0</v>
      </c>
      <c r="Z2166" s="24">
        <f t="shared" si="522"/>
        <v>0</v>
      </c>
      <c r="AA2166" s="24">
        <f t="shared" si="523"/>
        <v>0</v>
      </c>
      <c r="AC2166" s="26">
        <v>21</v>
      </c>
      <c r="AD2166" s="26">
        <f t="shared" si="524"/>
        <v>0</v>
      </c>
      <c r="AE2166" s="26">
        <f t="shared" si="525"/>
        <v>0</v>
      </c>
      <c r="AL2166" s="26">
        <f t="shared" si="526"/>
        <v>0</v>
      </c>
      <c r="AM2166" s="26">
        <f t="shared" si="527"/>
        <v>0</v>
      </c>
      <c r="AN2166" s="27" t="s">
        <v>1649</v>
      </c>
      <c r="AO2166" s="27" t="s">
        <v>1659</v>
      </c>
      <c r="AP2166" s="15" t="s">
        <v>1674</v>
      </c>
    </row>
    <row r="2167" spans="1:42" x14ac:dyDescent="0.2">
      <c r="A2167" s="23" t="s">
        <v>1089</v>
      </c>
      <c r="B2167" s="23" t="s">
        <v>1118</v>
      </c>
      <c r="C2167" s="23" t="s">
        <v>1183</v>
      </c>
      <c r="D2167" s="23" t="s">
        <v>1300</v>
      </c>
      <c r="E2167" s="23" t="s">
        <v>1604</v>
      </c>
      <c r="F2167" s="24">
        <v>1</v>
      </c>
      <c r="G2167" s="24">
        <v>0</v>
      </c>
      <c r="H2167" s="24">
        <f t="shared" si="516"/>
        <v>0</v>
      </c>
      <c r="I2167" s="24">
        <f t="shared" si="517"/>
        <v>0</v>
      </c>
      <c r="J2167" s="24">
        <f t="shared" si="518"/>
        <v>0</v>
      </c>
      <c r="K2167" s="24">
        <v>2.2499999999999998E-3</v>
      </c>
      <c r="L2167" s="24">
        <f t="shared" si="519"/>
        <v>2.2499999999999998E-3</v>
      </c>
      <c r="M2167" s="25" t="s">
        <v>7</v>
      </c>
      <c r="N2167" s="24">
        <f t="shared" si="520"/>
        <v>0</v>
      </c>
      <c r="Y2167" s="24">
        <f t="shared" si="521"/>
        <v>0</v>
      </c>
      <c r="Z2167" s="24">
        <f t="shared" si="522"/>
        <v>0</v>
      </c>
      <c r="AA2167" s="24">
        <f t="shared" si="523"/>
        <v>0</v>
      </c>
      <c r="AC2167" s="26">
        <v>21</v>
      </c>
      <c r="AD2167" s="26">
        <f t="shared" si="524"/>
        <v>0</v>
      </c>
      <c r="AE2167" s="26">
        <f t="shared" si="525"/>
        <v>0</v>
      </c>
      <c r="AL2167" s="26">
        <f t="shared" si="526"/>
        <v>0</v>
      </c>
      <c r="AM2167" s="26">
        <f t="shared" si="527"/>
        <v>0</v>
      </c>
      <c r="AN2167" s="27" t="s">
        <v>1649</v>
      </c>
      <c r="AO2167" s="27" t="s">
        <v>1659</v>
      </c>
      <c r="AP2167" s="15" t="s">
        <v>1674</v>
      </c>
    </row>
    <row r="2168" spans="1:42" x14ac:dyDescent="0.2">
      <c r="A2168" s="23" t="s">
        <v>1090</v>
      </c>
      <c r="B2168" s="23" t="s">
        <v>1118</v>
      </c>
      <c r="C2168" s="23" t="s">
        <v>1184</v>
      </c>
      <c r="D2168" s="23" t="s">
        <v>1301</v>
      </c>
      <c r="E2168" s="23" t="s">
        <v>1604</v>
      </c>
      <c r="F2168" s="24">
        <v>1</v>
      </c>
      <c r="G2168" s="24">
        <v>0</v>
      </c>
      <c r="H2168" s="24">
        <f t="shared" si="516"/>
        <v>0</v>
      </c>
      <c r="I2168" s="24">
        <f t="shared" si="517"/>
        <v>0</v>
      </c>
      <c r="J2168" s="24">
        <f t="shared" si="518"/>
        <v>0</v>
      </c>
      <c r="K2168" s="24">
        <v>1.933E-2</v>
      </c>
      <c r="L2168" s="24">
        <f t="shared" si="519"/>
        <v>1.933E-2</v>
      </c>
      <c r="M2168" s="25" t="s">
        <v>7</v>
      </c>
      <c r="N2168" s="24">
        <f t="shared" si="520"/>
        <v>0</v>
      </c>
      <c r="Y2168" s="24">
        <f t="shared" si="521"/>
        <v>0</v>
      </c>
      <c r="Z2168" s="24">
        <f t="shared" si="522"/>
        <v>0</v>
      </c>
      <c r="AA2168" s="24">
        <f t="shared" si="523"/>
        <v>0</v>
      </c>
      <c r="AC2168" s="26">
        <v>21</v>
      </c>
      <c r="AD2168" s="26">
        <f t="shared" si="524"/>
        <v>0</v>
      </c>
      <c r="AE2168" s="26">
        <f t="shared" si="525"/>
        <v>0</v>
      </c>
      <c r="AL2168" s="26">
        <f t="shared" si="526"/>
        <v>0</v>
      </c>
      <c r="AM2168" s="26">
        <f t="shared" si="527"/>
        <v>0</v>
      </c>
      <c r="AN2168" s="27" t="s">
        <v>1649</v>
      </c>
      <c r="AO2168" s="27" t="s">
        <v>1659</v>
      </c>
      <c r="AP2168" s="15" t="s">
        <v>1674</v>
      </c>
    </row>
    <row r="2169" spans="1:42" x14ac:dyDescent="0.2">
      <c r="A2169" s="23" t="s">
        <v>1091</v>
      </c>
      <c r="B2169" s="23" t="s">
        <v>1118</v>
      </c>
      <c r="C2169" s="23" t="s">
        <v>1185</v>
      </c>
      <c r="D2169" s="23" t="s">
        <v>1302</v>
      </c>
      <c r="E2169" s="23" t="s">
        <v>1604</v>
      </c>
      <c r="F2169" s="24">
        <v>2</v>
      </c>
      <c r="G2169" s="24">
        <v>0</v>
      </c>
      <c r="H2169" s="24">
        <f t="shared" si="516"/>
        <v>0</v>
      </c>
      <c r="I2169" s="24">
        <f t="shared" si="517"/>
        <v>0</v>
      </c>
      <c r="J2169" s="24">
        <f t="shared" si="518"/>
        <v>0</v>
      </c>
      <c r="K2169" s="24">
        <v>1.56E-3</v>
      </c>
      <c r="L2169" s="24">
        <f t="shared" si="519"/>
        <v>3.1199999999999999E-3</v>
      </c>
      <c r="M2169" s="25" t="s">
        <v>7</v>
      </c>
      <c r="N2169" s="24">
        <f t="shared" si="520"/>
        <v>0</v>
      </c>
      <c r="Y2169" s="24">
        <f t="shared" si="521"/>
        <v>0</v>
      </c>
      <c r="Z2169" s="24">
        <f t="shared" si="522"/>
        <v>0</v>
      </c>
      <c r="AA2169" s="24">
        <f t="shared" si="523"/>
        <v>0</v>
      </c>
      <c r="AC2169" s="26">
        <v>21</v>
      </c>
      <c r="AD2169" s="26">
        <f t="shared" si="524"/>
        <v>0</v>
      </c>
      <c r="AE2169" s="26">
        <f t="shared" si="525"/>
        <v>0</v>
      </c>
      <c r="AL2169" s="26">
        <f t="shared" si="526"/>
        <v>0</v>
      </c>
      <c r="AM2169" s="26">
        <f t="shared" si="527"/>
        <v>0</v>
      </c>
      <c r="AN2169" s="27" t="s">
        <v>1649</v>
      </c>
      <c r="AO2169" s="27" t="s">
        <v>1659</v>
      </c>
      <c r="AP2169" s="15" t="s">
        <v>1674</v>
      </c>
    </row>
    <row r="2170" spans="1:42" x14ac:dyDescent="0.2">
      <c r="A2170" s="23" t="s">
        <v>1092</v>
      </c>
      <c r="B2170" s="23" t="s">
        <v>1118</v>
      </c>
      <c r="C2170" s="23" t="s">
        <v>1186</v>
      </c>
      <c r="D2170" s="23" t="s">
        <v>1303</v>
      </c>
      <c r="E2170" s="23" t="s">
        <v>1604</v>
      </c>
      <c r="F2170" s="24">
        <v>2</v>
      </c>
      <c r="G2170" s="24">
        <v>0</v>
      </c>
      <c r="H2170" s="24">
        <f t="shared" si="516"/>
        <v>0</v>
      </c>
      <c r="I2170" s="24">
        <f t="shared" si="517"/>
        <v>0</v>
      </c>
      <c r="J2170" s="24">
        <f t="shared" si="518"/>
        <v>0</v>
      </c>
      <c r="K2170" s="24">
        <v>1.9460000000000002E-2</v>
      </c>
      <c r="L2170" s="24">
        <f t="shared" si="519"/>
        <v>3.8920000000000003E-2</v>
      </c>
      <c r="M2170" s="25" t="s">
        <v>7</v>
      </c>
      <c r="N2170" s="24">
        <f t="shared" si="520"/>
        <v>0</v>
      </c>
      <c r="Y2170" s="24">
        <f t="shared" si="521"/>
        <v>0</v>
      </c>
      <c r="Z2170" s="24">
        <f t="shared" si="522"/>
        <v>0</v>
      </c>
      <c r="AA2170" s="24">
        <f t="shared" si="523"/>
        <v>0</v>
      </c>
      <c r="AC2170" s="26">
        <v>21</v>
      </c>
      <c r="AD2170" s="26">
        <f t="shared" si="524"/>
        <v>0</v>
      </c>
      <c r="AE2170" s="26">
        <f t="shared" si="525"/>
        <v>0</v>
      </c>
      <c r="AL2170" s="26">
        <f t="shared" si="526"/>
        <v>0</v>
      </c>
      <c r="AM2170" s="26">
        <f t="shared" si="527"/>
        <v>0</v>
      </c>
      <c r="AN2170" s="27" t="s">
        <v>1649</v>
      </c>
      <c r="AO2170" s="27" t="s">
        <v>1659</v>
      </c>
      <c r="AP2170" s="15" t="s">
        <v>1674</v>
      </c>
    </row>
    <row r="2171" spans="1:42" x14ac:dyDescent="0.2">
      <c r="A2171" s="23" t="s">
        <v>1093</v>
      </c>
      <c r="B2171" s="23" t="s">
        <v>1118</v>
      </c>
      <c r="C2171" s="23" t="s">
        <v>1187</v>
      </c>
      <c r="D2171" s="23" t="s">
        <v>1304</v>
      </c>
      <c r="E2171" s="23" t="s">
        <v>1600</v>
      </c>
      <c r="F2171" s="24">
        <v>21.5</v>
      </c>
      <c r="G2171" s="24">
        <v>0</v>
      </c>
      <c r="H2171" s="24">
        <f t="shared" si="516"/>
        <v>0</v>
      </c>
      <c r="I2171" s="24">
        <f t="shared" si="517"/>
        <v>0</v>
      </c>
      <c r="J2171" s="24">
        <f t="shared" si="518"/>
        <v>0</v>
      </c>
      <c r="K2171" s="24">
        <v>6.8000000000000005E-2</v>
      </c>
      <c r="L2171" s="24">
        <f t="shared" si="519"/>
        <v>1.4620000000000002</v>
      </c>
      <c r="M2171" s="25" t="s">
        <v>7</v>
      </c>
      <c r="N2171" s="24">
        <f t="shared" si="520"/>
        <v>0</v>
      </c>
      <c r="Y2171" s="24">
        <f t="shared" si="521"/>
        <v>0</v>
      </c>
      <c r="Z2171" s="24">
        <f t="shared" si="522"/>
        <v>0</v>
      </c>
      <c r="AA2171" s="24">
        <f t="shared" si="523"/>
        <v>0</v>
      </c>
      <c r="AC2171" s="26">
        <v>21</v>
      </c>
      <c r="AD2171" s="26">
        <f t="shared" si="524"/>
        <v>0</v>
      </c>
      <c r="AE2171" s="26">
        <f t="shared" si="525"/>
        <v>0</v>
      </c>
      <c r="AL2171" s="26">
        <f t="shared" si="526"/>
        <v>0</v>
      </c>
      <c r="AM2171" s="26">
        <f t="shared" si="527"/>
        <v>0</v>
      </c>
      <c r="AN2171" s="27" t="s">
        <v>1649</v>
      </c>
      <c r="AO2171" s="27" t="s">
        <v>1659</v>
      </c>
      <c r="AP2171" s="15" t="s">
        <v>1674</v>
      </c>
    </row>
    <row r="2172" spans="1:42" x14ac:dyDescent="0.2">
      <c r="A2172" s="20"/>
      <c r="B2172" s="21" t="s">
        <v>1118</v>
      </c>
      <c r="C2172" s="21" t="s">
        <v>1188</v>
      </c>
      <c r="D2172" s="42" t="s">
        <v>1305</v>
      </c>
      <c r="E2172" s="43"/>
      <c r="F2172" s="43"/>
      <c r="G2172" s="43"/>
      <c r="H2172" s="22">
        <f>SUM(H2173:H2173)</f>
        <v>0</v>
      </c>
      <c r="I2172" s="22">
        <f>SUM(I2173:I2173)</f>
        <v>0</v>
      </c>
      <c r="J2172" s="22">
        <f>H2172+I2172</f>
        <v>0</v>
      </c>
      <c r="K2172" s="15"/>
      <c r="L2172" s="22">
        <f>SUM(L2173:L2173)</f>
        <v>0</v>
      </c>
      <c r="O2172" s="22">
        <f>IF(P2172="PR",J2172,SUM(N2173:N2173))</f>
        <v>0</v>
      </c>
      <c r="P2172" s="15" t="s">
        <v>1628</v>
      </c>
      <c r="Q2172" s="22">
        <f>IF(P2172="HS",H2172,0)</f>
        <v>0</v>
      </c>
      <c r="R2172" s="22">
        <f>IF(P2172="HS",I2172-O2172,0)</f>
        <v>0</v>
      </c>
      <c r="S2172" s="22">
        <f>IF(P2172="PS",H2172,0)</f>
        <v>0</v>
      </c>
      <c r="T2172" s="22">
        <f>IF(P2172="PS",I2172-O2172,0)</f>
        <v>0</v>
      </c>
      <c r="U2172" s="22">
        <f>IF(P2172="MP",H2172,0)</f>
        <v>0</v>
      </c>
      <c r="V2172" s="22">
        <f>IF(P2172="MP",I2172-O2172,0)</f>
        <v>0</v>
      </c>
      <c r="W2172" s="22">
        <f>IF(P2172="OM",H2172,0)</f>
        <v>0</v>
      </c>
      <c r="X2172" s="15" t="s">
        <v>1118</v>
      </c>
      <c r="AH2172" s="22">
        <f>SUM(Y2173:Y2173)</f>
        <v>0</v>
      </c>
      <c r="AI2172" s="22">
        <f>SUM(Z2173:Z2173)</f>
        <v>0</v>
      </c>
      <c r="AJ2172" s="22">
        <f>SUM(AA2173:AA2173)</f>
        <v>0</v>
      </c>
    </row>
    <row r="2173" spans="1:42" x14ac:dyDescent="0.2">
      <c r="A2173" s="23" t="s">
        <v>1094</v>
      </c>
      <c r="B2173" s="23" t="s">
        <v>1118</v>
      </c>
      <c r="C2173" s="23" t="s">
        <v>1189</v>
      </c>
      <c r="D2173" s="23" t="s">
        <v>1306</v>
      </c>
      <c r="E2173" s="23" t="s">
        <v>1602</v>
      </c>
      <c r="F2173" s="24">
        <v>1E-3</v>
      </c>
      <c r="G2173" s="24">
        <v>0</v>
      </c>
      <c r="H2173" s="24">
        <f>ROUND(F2173*AD2173,2)</f>
        <v>0</v>
      </c>
      <c r="I2173" s="24">
        <f>J2173-H2173</f>
        <v>0</v>
      </c>
      <c r="J2173" s="24">
        <f>ROUND(F2173*G2173,2)</f>
        <v>0</v>
      </c>
      <c r="K2173" s="24">
        <v>0</v>
      </c>
      <c r="L2173" s="24">
        <f>F2173*K2173</f>
        <v>0</v>
      </c>
      <c r="M2173" s="25" t="s">
        <v>10</v>
      </c>
      <c r="N2173" s="24">
        <f>IF(M2173="5",I2173,0)</f>
        <v>0</v>
      </c>
      <c r="Y2173" s="24">
        <f>IF(AC2173=0,J2173,0)</f>
        <v>0</v>
      </c>
      <c r="Z2173" s="24">
        <f>IF(AC2173=15,J2173,0)</f>
        <v>0</v>
      </c>
      <c r="AA2173" s="24">
        <f>IF(AC2173=21,J2173,0)</f>
        <v>0</v>
      </c>
      <c r="AC2173" s="26">
        <v>21</v>
      </c>
      <c r="AD2173" s="26">
        <f>G2173*0</f>
        <v>0</v>
      </c>
      <c r="AE2173" s="26">
        <f>G2173*(1-0)</f>
        <v>0</v>
      </c>
      <c r="AL2173" s="26">
        <f>F2173*AD2173</f>
        <v>0</v>
      </c>
      <c r="AM2173" s="26">
        <f>F2173*AE2173</f>
        <v>0</v>
      </c>
      <c r="AN2173" s="27" t="s">
        <v>1650</v>
      </c>
      <c r="AO2173" s="27" t="s">
        <v>1659</v>
      </c>
      <c r="AP2173" s="15" t="s">
        <v>1674</v>
      </c>
    </row>
    <row r="2174" spans="1:42" x14ac:dyDescent="0.2">
      <c r="A2174" s="20"/>
      <c r="B2174" s="21" t="s">
        <v>1118</v>
      </c>
      <c r="C2174" s="21" t="s">
        <v>1190</v>
      </c>
      <c r="D2174" s="42" t="s">
        <v>1308</v>
      </c>
      <c r="E2174" s="43"/>
      <c r="F2174" s="43"/>
      <c r="G2174" s="43"/>
      <c r="H2174" s="22">
        <f>SUM(H2175:H2175)</f>
        <v>0</v>
      </c>
      <c r="I2174" s="22">
        <f>SUM(I2175:I2175)</f>
        <v>0</v>
      </c>
      <c r="J2174" s="22">
        <f>H2174+I2174</f>
        <v>0</v>
      </c>
      <c r="K2174" s="15"/>
      <c r="L2174" s="22">
        <f>SUM(L2175:L2175)</f>
        <v>0</v>
      </c>
      <c r="O2174" s="22">
        <f>IF(P2174="PR",J2174,SUM(N2175:N2175))</f>
        <v>0</v>
      </c>
      <c r="P2174" s="15" t="s">
        <v>1629</v>
      </c>
      <c r="Q2174" s="22">
        <f>IF(P2174="HS",H2174,0)</f>
        <v>0</v>
      </c>
      <c r="R2174" s="22">
        <f>IF(P2174="HS",I2174-O2174,0)</f>
        <v>0</v>
      </c>
      <c r="S2174" s="22">
        <f>IF(P2174="PS",H2174,0)</f>
        <v>0</v>
      </c>
      <c r="T2174" s="22">
        <f>IF(P2174="PS",I2174-O2174,0)</f>
        <v>0</v>
      </c>
      <c r="U2174" s="22">
        <f>IF(P2174="MP",H2174,0)</f>
        <v>0</v>
      </c>
      <c r="V2174" s="22">
        <f>IF(P2174="MP",I2174-O2174,0)</f>
        <v>0</v>
      </c>
      <c r="W2174" s="22">
        <f>IF(P2174="OM",H2174,0)</f>
        <v>0</v>
      </c>
      <c r="X2174" s="15" t="s">
        <v>1118</v>
      </c>
      <c r="AH2174" s="22">
        <f>SUM(Y2175:Y2175)</f>
        <v>0</v>
      </c>
      <c r="AI2174" s="22">
        <f>SUM(Z2175:Z2175)</f>
        <v>0</v>
      </c>
      <c r="AJ2174" s="22">
        <f>SUM(AA2175:AA2175)</f>
        <v>0</v>
      </c>
    </row>
    <row r="2175" spans="1:42" x14ac:dyDescent="0.2">
      <c r="A2175" s="23" t="s">
        <v>1095</v>
      </c>
      <c r="B2175" s="23" t="s">
        <v>1118</v>
      </c>
      <c r="C2175" s="23"/>
      <c r="D2175" s="23" t="s">
        <v>1308</v>
      </c>
      <c r="E2175" s="23"/>
      <c r="F2175" s="24">
        <v>1</v>
      </c>
      <c r="G2175" s="24">
        <v>0</v>
      </c>
      <c r="H2175" s="24">
        <f>ROUND(F2175*AD2175,2)</f>
        <v>0</v>
      </c>
      <c r="I2175" s="24">
        <f>J2175-H2175</f>
        <v>0</v>
      </c>
      <c r="J2175" s="24">
        <f>ROUND(F2175*G2175,2)</f>
        <v>0</v>
      </c>
      <c r="K2175" s="24">
        <v>0</v>
      </c>
      <c r="L2175" s="24">
        <f>F2175*K2175</f>
        <v>0</v>
      </c>
      <c r="M2175" s="25" t="s">
        <v>8</v>
      </c>
      <c r="N2175" s="24">
        <f>IF(M2175="5",I2175,0)</f>
        <v>0</v>
      </c>
      <c r="Y2175" s="24">
        <f>IF(AC2175=0,J2175,0)</f>
        <v>0</v>
      </c>
      <c r="Z2175" s="24">
        <f>IF(AC2175=15,J2175,0)</f>
        <v>0</v>
      </c>
      <c r="AA2175" s="24">
        <f>IF(AC2175=21,J2175,0)</f>
        <v>0</v>
      </c>
      <c r="AC2175" s="26">
        <v>21</v>
      </c>
      <c r="AD2175" s="26">
        <f>G2175*0</f>
        <v>0</v>
      </c>
      <c r="AE2175" s="26">
        <f>G2175*(1-0)</f>
        <v>0</v>
      </c>
      <c r="AL2175" s="26">
        <f>F2175*AD2175</f>
        <v>0</v>
      </c>
      <c r="AM2175" s="26">
        <f>F2175*AE2175</f>
        <v>0</v>
      </c>
      <c r="AN2175" s="27" t="s">
        <v>1651</v>
      </c>
      <c r="AO2175" s="27" t="s">
        <v>1659</v>
      </c>
      <c r="AP2175" s="15" t="s">
        <v>1674</v>
      </c>
    </row>
    <row r="2176" spans="1:42" x14ac:dyDescent="0.2">
      <c r="A2176" s="20"/>
      <c r="B2176" s="21" t="s">
        <v>1118</v>
      </c>
      <c r="C2176" s="21" t="s">
        <v>1191</v>
      </c>
      <c r="D2176" s="42" t="s">
        <v>1309</v>
      </c>
      <c r="E2176" s="43"/>
      <c r="F2176" s="43"/>
      <c r="G2176" s="43"/>
      <c r="H2176" s="22">
        <f>SUM(H2177:H2182)</f>
        <v>0</v>
      </c>
      <c r="I2176" s="22">
        <f>SUM(I2177:I2182)</f>
        <v>0</v>
      </c>
      <c r="J2176" s="22">
        <f>H2176+I2176</f>
        <v>0</v>
      </c>
      <c r="K2176" s="15"/>
      <c r="L2176" s="22">
        <f>SUM(L2177:L2182)</f>
        <v>0</v>
      </c>
      <c r="O2176" s="22">
        <f>IF(P2176="PR",J2176,SUM(N2177:N2182))</f>
        <v>0</v>
      </c>
      <c r="P2176" s="15" t="s">
        <v>1628</v>
      </c>
      <c r="Q2176" s="22">
        <f>IF(P2176="HS",H2176,0)</f>
        <v>0</v>
      </c>
      <c r="R2176" s="22">
        <f>IF(P2176="HS",I2176-O2176,0)</f>
        <v>0</v>
      </c>
      <c r="S2176" s="22">
        <f>IF(P2176="PS",H2176,0)</f>
        <v>0</v>
      </c>
      <c r="T2176" s="22">
        <f>IF(P2176="PS",I2176-O2176,0)</f>
        <v>0</v>
      </c>
      <c r="U2176" s="22">
        <f>IF(P2176="MP",H2176,0)</f>
        <v>0</v>
      </c>
      <c r="V2176" s="22">
        <f>IF(P2176="MP",I2176-O2176,0)</f>
        <v>0</v>
      </c>
      <c r="W2176" s="22">
        <f>IF(P2176="OM",H2176,0)</f>
        <v>0</v>
      </c>
      <c r="X2176" s="15" t="s">
        <v>1118</v>
      </c>
      <c r="AH2176" s="22">
        <f>SUM(Y2177:Y2182)</f>
        <v>0</v>
      </c>
      <c r="AI2176" s="22">
        <f>SUM(Z2177:Z2182)</f>
        <v>0</v>
      </c>
      <c r="AJ2176" s="22">
        <f>SUM(AA2177:AA2182)</f>
        <v>0</v>
      </c>
    </row>
    <row r="2177" spans="1:42" x14ac:dyDescent="0.2">
      <c r="A2177" s="23" t="s">
        <v>1096</v>
      </c>
      <c r="B2177" s="23" t="s">
        <v>1118</v>
      </c>
      <c r="C2177" s="23" t="s">
        <v>1192</v>
      </c>
      <c r="D2177" s="23" t="s">
        <v>1310</v>
      </c>
      <c r="E2177" s="23" t="s">
        <v>1602</v>
      </c>
      <c r="F2177" s="24">
        <v>1.72</v>
      </c>
      <c r="G2177" s="24">
        <v>0</v>
      </c>
      <c r="H2177" s="24">
        <f t="shared" ref="H2177:H2182" si="528">ROUND(F2177*AD2177,2)</f>
        <v>0</v>
      </c>
      <c r="I2177" s="24">
        <f t="shared" ref="I2177:I2182" si="529">J2177-H2177</f>
        <v>0</v>
      </c>
      <c r="J2177" s="24">
        <f t="shared" ref="J2177:J2182" si="530">ROUND(F2177*G2177,2)</f>
        <v>0</v>
      </c>
      <c r="K2177" s="24">
        <v>0</v>
      </c>
      <c r="L2177" s="24">
        <f t="shared" ref="L2177:L2182" si="531">F2177*K2177</f>
        <v>0</v>
      </c>
      <c r="M2177" s="25" t="s">
        <v>10</v>
      </c>
      <c r="N2177" s="24">
        <f t="shared" ref="N2177:N2182" si="532">IF(M2177="5",I2177,0)</f>
        <v>0</v>
      </c>
      <c r="Y2177" s="24">
        <f t="shared" ref="Y2177:Y2182" si="533">IF(AC2177=0,J2177,0)</f>
        <v>0</v>
      </c>
      <c r="Z2177" s="24">
        <f t="shared" ref="Z2177:Z2182" si="534">IF(AC2177=15,J2177,0)</f>
        <v>0</v>
      </c>
      <c r="AA2177" s="24">
        <f t="shared" ref="AA2177:AA2182" si="535">IF(AC2177=21,J2177,0)</f>
        <v>0</v>
      </c>
      <c r="AC2177" s="26">
        <v>21</v>
      </c>
      <c r="AD2177" s="26">
        <f t="shared" ref="AD2177:AD2182" si="536">G2177*0</f>
        <v>0</v>
      </c>
      <c r="AE2177" s="26">
        <f t="shared" ref="AE2177:AE2182" si="537">G2177*(1-0)</f>
        <v>0</v>
      </c>
      <c r="AL2177" s="26">
        <f t="shared" ref="AL2177:AL2182" si="538">F2177*AD2177</f>
        <v>0</v>
      </c>
      <c r="AM2177" s="26">
        <f t="shared" ref="AM2177:AM2182" si="539">F2177*AE2177</f>
        <v>0</v>
      </c>
      <c r="AN2177" s="27" t="s">
        <v>1652</v>
      </c>
      <c r="AO2177" s="27" t="s">
        <v>1659</v>
      </c>
      <c r="AP2177" s="15" t="s">
        <v>1674</v>
      </c>
    </row>
    <row r="2178" spans="1:42" x14ac:dyDescent="0.2">
      <c r="A2178" s="23" t="s">
        <v>1097</v>
      </c>
      <c r="B2178" s="23" t="s">
        <v>1118</v>
      </c>
      <c r="C2178" s="23" t="s">
        <v>1193</v>
      </c>
      <c r="D2178" s="23" t="s">
        <v>1311</v>
      </c>
      <c r="E2178" s="23" t="s">
        <v>1602</v>
      </c>
      <c r="F2178" s="24">
        <v>1.72</v>
      </c>
      <c r="G2178" s="24">
        <v>0</v>
      </c>
      <c r="H2178" s="24">
        <f t="shared" si="528"/>
        <v>0</v>
      </c>
      <c r="I2178" s="24">
        <f t="shared" si="529"/>
        <v>0</v>
      </c>
      <c r="J2178" s="24">
        <f t="shared" si="530"/>
        <v>0</v>
      </c>
      <c r="K2178" s="24">
        <v>0</v>
      </c>
      <c r="L2178" s="24">
        <f t="shared" si="531"/>
        <v>0</v>
      </c>
      <c r="M2178" s="25" t="s">
        <v>10</v>
      </c>
      <c r="N2178" s="24">
        <f t="shared" si="532"/>
        <v>0</v>
      </c>
      <c r="Y2178" s="24">
        <f t="shared" si="533"/>
        <v>0</v>
      </c>
      <c r="Z2178" s="24">
        <f t="shared" si="534"/>
        <v>0</v>
      </c>
      <c r="AA2178" s="24">
        <f t="shared" si="535"/>
        <v>0</v>
      </c>
      <c r="AC2178" s="26">
        <v>21</v>
      </c>
      <c r="AD2178" s="26">
        <f t="shared" si="536"/>
        <v>0</v>
      </c>
      <c r="AE2178" s="26">
        <f t="shared" si="537"/>
        <v>0</v>
      </c>
      <c r="AL2178" s="26">
        <f t="shared" si="538"/>
        <v>0</v>
      </c>
      <c r="AM2178" s="26">
        <f t="shared" si="539"/>
        <v>0</v>
      </c>
      <c r="AN2178" s="27" t="s">
        <v>1652</v>
      </c>
      <c r="AO2178" s="27" t="s">
        <v>1659</v>
      </c>
      <c r="AP2178" s="15" t="s">
        <v>1674</v>
      </c>
    </row>
    <row r="2179" spans="1:42" x14ac:dyDescent="0.2">
      <c r="A2179" s="23" t="s">
        <v>1098</v>
      </c>
      <c r="B2179" s="23" t="s">
        <v>1118</v>
      </c>
      <c r="C2179" s="23" t="s">
        <v>1194</v>
      </c>
      <c r="D2179" s="23" t="s">
        <v>1312</v>
      </c>
      <c r="E2179" s="23" t="s">
        <v>1602</v>
      </c>
      <c r="F2179" s="24">
        <v>1.72</v>
      </c>
      <c r="G2179" s="24">
        <v>0</v>
      </c>
      <c r="H2179" s="24">
        <f t="shared" si="528"/>
        <v>0</v>
      </c>
      <c r="I2179" s="24">
        <f t="shared" si="529"/>
        <v>0</v>
      </c>
      <c r="J2179" s="24">
        <f t="shared" si="530"/>
        <v>0</v>
      </c>
      <c r="K2179" s="24">
        <v>0</v>
      </c>
      <c r="L2179" s="24">
        <f t="shared" si="531"/>
        <v>0</v>
      </c>
      <c r="M2179" s="25" t="s">
        <v>10</v>
      </c>
      <c r="N2179" s="24">
        <f t="shared" si="532"/>
        <v>0</v>
      </c>
      <c r="Y2179" s="24">
        <f t="shared" si="533"/>
        <v>0</v>
      </c>
      <c r="Z2179" s="24">
        <f t="shared" si="534"/>
        <v>0</v>
      </c>
      <c r="AA2179" s="24">
        <f t="shared" si="535"/>
        <v>0</v>
      </c>
      <c r="AC2179" s="26">
        <v>21</v>
      </c>
      <c r="AD2179" s="26">
        <f t="shared" si="536"/>
        <v>0</v>
      </c>
      <c r="AE2179" s="26">
        <f t="shared" si="537"/>
        <v>0</v>
      </c>
      <c r="AL2179" s="26">
        <f t="shared" si="538"/>
        <v>0</v>
      </c>
      <c r="AM2179" s="26">
        <f t="shared" si="539"/>
        <v>0</v>
      </c>
      <c r="AN2179" s="27" t="s">
        <v>1652</v>
      </c>
      <c r="AO2179" s="27" t="s">
        <v>1659</v>
      </c>
      <c r="AP2179" s="15" t="s">
        <v>1674</v>
      </c>
    </row>
    <row r="2180" spans="1:42" x14ac:dyDescent="0.2">
      <c r="A2180" s="23" t="s">
        <v>1099</v>
      </c>
      <c r="B2180" s="23" t="s">
        <v>1118</v>
      </c>
      <c r="C2180" s="23" t="s">
        <v>1195</v>
      </c>
      <c r="D2180" s="23" t="s">
        <v>1313</v>
      </c>
      <c r="E2180" s="23" t="s">
        <v>1602</v>
      </c>
      <c r="F2180" s="24">
        <v>1.72</v>
      </c>
      <c r="G2180" s="24">
        <v>0</v>
      </c>
      <c r="H2180" s="24">
        <f t="shared" si="528"/>
        <v>0</v>
      </c>
      <c r="I2180" s="24">
        <f t="shared" si="529"/>
        <v>0</v>
      </c>
      <c r="J2180" s="24">
        <f t="shared" si="530"/>
        <v>0</v>
      </c>
      <c r="K2180" s="24">
        <v>0</v>
      </c>
      <c r="L2180" s="24">
        <f t="shared" si="531"/>
        <v>0</v>
      </c>
      <c r="M2180" s="25" t="s">
        <v>10</v>
      </c>
      <c r="N2180" s="24">
        <f t="shared" si="532"/>
        <v>0</v>
      </c>
      <c r="Y2180" s="24">
        <f t="shared" si="533"/>
        <v>0</v>
      </c>
      <c r="Z2180" s="24">
        <f t="shared" si="534"/>
        <v>0</v>
      </c>
      <c r="AA2180" s="24">
        <f t="shared" si="535"/>
        <v>0</v>
      </c>
      <c r="AC2180" s="26">
        <v>21</v>
      </c>
      <c r="AD2180" s="26">
        <f t="shared" si="536"/>
        <v>0</v>
      </c>
      <c r="AE2180" s="26">
        <f t="shared" si="537"/>
        <v>0</v>
      </c>
      <c r="AL2180" s="26">
        <f t="shared" si="538"/>
        <v>0</v>
      </c>
      <c r="AM2180" s="26">
        <f t="shared" si="539"/>
        <v>0</v>
      </c>
      <c r="AN2180" s="27" t="s">
        <v>1652</v>
      </c>
      <c r="AO2180" s="27" t="s">
        <v>1659</v>
      </c>
      <c r="AP2180" s="15" t="s">
        <v>1674</v>
      </c>
    </row>
    <row r="2181" spans="1:42" x14ac:dyDescent="0.2">
      <c r="A2181" s="23" t="s">
        <v>1100</v>
      </c>
      <c r="B2181" s="23" t="s">
        <v>1118</v>
      </c>
      <c r="C2181" s="23" t="s">
        <v>1196</v>
      </c>
      <c r="D2181" s="23" t="s">
        <v>1314</v>
      </c>
      <c r="E2181" s="23" t="s">
        <v>1602</v>
      </c>
      <c r="F2181" s="24">
        <v>1.72</v>
      </c>
      <c r="G2181" s="24">
        <v>0</v>
      </c>
      <c r="H2181" s="24">
        <f t="shared" si="528"/>
        <v>0</v>
      </c>
      <c r="I2181" s="24">
        <f t="shared" si="529"/>
        <v>0</v>
      </c>
      <c r="J2181" s="24">
        <f t="shared" si="530"/>
        <v>0</v>
      </c>
      <c r="K2181" s="24">
        <v>0</v>
      </c>
      <c r="L2181" s="24">
        <f t="shared" si="531"/>
        <v>0</v>
      </c>
      <c r="M2181" s="25" t="s">
        <v>10</v>
      </c>
      <c r="N2181" s="24">
        <f t="shared" si="532"/>
        <v>0</v>
      </c>
      <c r="Y2181" s="24">
        <f t="shared" si="533"/>
        <v>0</v>
      </c>
      <c r="Z2181" s="24">
        <f t="shared" si="534"/>
        <v>0</v>
      </c>
      <c r="AA2181" s="24">
        <f t="shared" si="535"/>
        <v>0</v>
      </c>
      <c r="AC2181" s="26">
        <v>21</v>
      </c>
      <c r="AD2181" s="26">
        <f t="shared" si="536"/>
        <v>0</v>
      </c>
      <c r="AE2181" s="26">
        <f t="shared" si="537"/>
        <v>0</v>
      </c>
      <c r="AL2181" s="26">
        <f t="shared" si="538"/>
        <v>0</v>
      </c>
      <c r="AM2181" s="26">
        <f t="shared" si="539"/>
        <v>0</v>
      </c>
      <c r="AN2181" s="27" t="s">
        <v>1652</v>
      </c>
      <c r="AO2181" s="27" t="s">
        <v>1659</v>
      </c>
      <c r="AP2181" s="15" t="s">
        <v>1674</v>
      </c>
    </row>
    <row r="2182" spans="1:42" x14ac:dyDescent="0.2">
      <c r="A2182" s="33" t="s">
        <v>1101</v>
      </c>
      <c r="B2182" s="33" t="s">
        <v>1118</v>
      </c>
      <c r="C2182" s="33" t="s">
        <v>1197</v>
      </c>
      <c r="D2182" s="33" t="s">
        <v>1315</v>
      </c>
      <c r="E2182" s="33" t="s">
        <v>1602</v>
      </c>
      <c r="F2182" s="34">
        <v>1.72</v>
      </c>
      <c r="G2182" s="34">
        <v>0</v>
      </c>
      <c r="H2182" s="34">
        <f t="shared" si="528"/>
        <v>0</v>
      </c>
      <c r="I2182" s="34">
        <f t="shared" si="529"/>
        <v>0</v>
      </c>
      <c r="J2182" s="34">
        <f t="shared" si="530"/>
        <v>0</v>
      </c>
      <c r="K2182" s="34">
        <v>0</v>
      </c>
      <c r="L2182" s="34">
        <f t="shared" si="531"/>
        <v>0</v>
      </c>
      <c r="M2182" s="25" t="s">
        <v>10</v>
      </c>
      <c r="N2182" s="24">
        <f t="shared" si="532"/>
        <v>0</v>
      </c>
      <c r="Y2182" s="24">
        <f t="shared" si="533"/>
        <v>0</v>
      </c>
      <c r="Z2182" s="24">
        <f t="shared" si="534"/>
        <v>0</v>
      </c>
      <c r="AA2182" s="24">
        <f t="shared" si="535"/>
        <v>0</v>
      </c>
      <c r="AC2182" s="26">
        <v>21</v>
      </c>
      <c r="AD2182" s="26">
        <f t="shared" si="536"/>
        <v>0</v>
      </c>
      <c r="AE2182" s="26">
        <f t="shared" si="537"/>
        <v>0</v>
      </c>
      <c r="AL2182" s="26">
        <f t="shared" si="538"/>
        <v>0</v>
      </c>
      <c r="AM2182" s="26">
        <f t="shared" si="539"/>
        <v>0</v>
      </c>
      <c r="AN2182" s="27" t="s">
        <v>1652</v>
      </c>
      <c r="AO2182" s="27" t="s">
        <v>1659</v>
      </c>
      <c r="AP2182" s="15" t="s">
        <v>1674</v>
      </c>
    </row>
    <row r="2183" spans="1:42" x14ac:dyDescent="0.2">
      <c r="A2183" s="35"/>
      <c r="B2183" s="35"/>
      <c r="C2183" s="35"/>
      <c r="D2183" s="35"/>
      <c r="E2183" s="35"/>
      <c r="F2183" s="35"/>
      <c r="G2183" s="35"/>
      <c r="H2183" s="46" t="s">
        <v>1611</v>
      </c>
      <c r="I2183" s="47"/>
      <c r="J2183" s="36">
        <f>J13+J18+J21+J24+J35+J48+J51+J82+J91+J115+J120+J131+J139+J147+J150+J153+J161+J166+J169+J172+J183+J196+J199+J232+J242+J266+J271+J282+J290+J298+J301+J303+J311+J316+J319+J322+J333+J346+J349+J381+J390+J414+J419+J430+J437+J445+J448+J450+J458+J463+J466+J469+J480+J493+J496+J526+J535+J559+J564+J575+J582+J590+J593+J595+J603+J608+J611+J614+J625+J638+J641+J674+J683+J706+J711+J722+J730+J738+J741+J743+J751+J756+J759+J762+J773+J786+J789+J821+J830+J853+J858+J869+J877+J885+J887+J889+J897+J902+J905+J908+J919+J932+J935+J968+J977+J1001+J1006+J1017+J1025+J1033+J1036+J1038+J1046+J1051+J1054+J1057+J1068+J1081+J1084+J1116+J1125+J1149+J1154+J1165+J1173+J1181+J1184+J1186+J1194+J1199+J1202+J1207+J1214+J1217+J1236+J1245+J1269+J1274+J1285+J1293+J1301+J1304+J1306+J1314+J1319+J1322+J1325+J1336+J1349+J1352+J1385+J1394+J1418+J1423+J1434+J1442+J1450+J1453+J1455+J1463+J1466+J1469+J1474+J1481+J1484+J1507+J1516+J1542+J1547+J1558+J1565+J1572+J1575+J1577+J1585+J1590+J1593+J1596+J1607+J1620+J1623+J1656+J1666+J1690+J1695+J1706+J1714+J1722+J1725+J1727+J1735+J1740+J1743+J1746+J1757+J1770+J1773+J1807+J1817+J1841+J1846+J1857+J1865+J1873+J1876+J1878+J1886+J1891+J1894+J1897+J1908+J1921+J1924+J1957+J1967+J1991+J1996+J2007+J2015+J2023+J2026+J2028+J2036+J2041+J2044+J2047+J2058+J2071+J2074+J2107+J2116+J2140+J2145+J2156+J2164+J2172+J2174+J2176</f>
        <v>0</v>
      </c>
      <c r="K2183" s="35"/>
      <c r="L2183" s="35"/>
      <c r="Y2183" s="37">
        <f>SUM(Y13:Y2182)</f>
        <v>0</v>
      </c>
      <c r="Z2183" s="37">
        <f>SUM(Z13:Z2182)</f>
        <v>0</v>
      </c>
      <c r="AA2183" s="37">
        <f>SUM(AA13:AA2182)</f>
        <v>0</v>
      </c>
    </row>
    <row r="2184" spans="1:42" ht="11.25" customHeight="1" x14ac:dyDescent="0.2">
      <c r="A2184" s="38" t="s">
        <v>1102</v>
      </c>
    </row>
    <row r="2185" spans="1:42" ht="409.6" hidden="1" customHeight="1" x14ac:dyDescent="0.2">
      <c r="A2185" s="44"/>
      <c r="B2185" s="45"/>
      <c r="C2185" s="45"/>
      <c r="D2185" s="45"/>
      <c r="E2185" s="45"/>
      <c r="F2185" s="45"/>
      <c r="G2185" s="45"/>
      <c r="H2185" s="45"/>
      <c r="I2185" s="45"/>
      <c r="J2185" s="45"/>
      <c r="K2185" s="45"/>
      <c r="L2185" s="45"/>
    </row>
  </sheetData>
  <mergeCells count="282">
    <mergeCell ref="A1:L1"/>
    <mergeCell ref="A2:C3"/>
    <mergeCell ref="D2:D3"/>
    <mergeCell ref="E2:F3"/>
    <mergeCell ref="G2:H3"/>
    <mergeCell ref="I2:I3"/>
    <mergeCell ref="J2:L3"/>
    <mergeCell ref="I4:I5"/>
    <mergeCell ref="J4:L5"/>
    <mergeCell ref="A6:C7"/>
    <mergeCell ref="D6:D7"/>
    <mergeCell ref="E6:F7"/>
    <mergeCell ref="G6:H7"/>
    <mergeCell ref="I6:I7"/>
    <mergeCell ref="J6:L7"/>
    <mergeCell ref="A4:C5"/>
    <mergeCell ref="D4:D5"/>
    <mergeCell ref="E4:F5"/>
    <mergeCell ref="G4:H5"/>
    <mergeCell ref="H10:J10"/>
    <mergeCell ref="K10:L10"/>
    <mergeCell ref="D12:G12"/>
    <mergeCell ref="D13:G13"/>
    <mergeCell ref="D18:G18"/>
    <mergeCell ref="D21:G21"/>
    <mergeCell ref="A8:C9"/>
    <mergeCell ref="D8:D9"/>
    <mergeCell ref="E8:F9"/>
    <mergeCell ref="G8:H9"/>
    <mergeCell ref="I8:I9"/>
    <mergeCell ref="J8:L9"/>
    <mergeCell ref="D91:G91"/>
    <mergeCell ref="D115:G115"/>
    <mergeCell ref="D120:G120"/>
    <mergeCell ref="D131:G131"/>
    <mergeCell ref="D139:G139"/>
    <mergeCell ref="D147:G147"/>
    <mergeCell ref="D24:G24"/>
    <mergeCell ref="D35:G35"/>
    <mergeCell ref="D48:G48"/>
    <mergeCell ref="D51:G51"/>
    <mergeCell ref="D82:G82"/>
    <mergeCell ref="D172:G172"/>
    <mergeCell ref="D183:G183"/>
    <mergeCell ref="D196:G196"/>
    <mergeCell ref="D199:G199"/>
    <mergeCell ref="D232:G232"/>
    <mergeCell ref="D150:G150"/>
    <mergeCell ref="D153:G153"/>
    <mergeCell ref="D160:G160"/>
    <mergeCell ref="D161:G161"/>
    <mergeCell ref="D166:G166"/>
    <mergeCell ref="D169:G169"/>
    <mergeCell ref="D301:G301"/>
    <mergeCell ref="D303:G303"/>
    <mergeCell ref="D310:G310"/>
    <mergeCell ref="D311:G311"/>
    <mergeCell ref="D316:G316"/>
    <mergeCell ref="D319:G319"/>
    <mergeCell ref="D242:G242"/>
    <mergeCell ref="D266:G266"/>
    <mergeCell ref="D271:G271"/>
    <mergeCell ref="D282:G282"/>
    <mergeCell ref="D290:G290"/>
    <mergeCell ref="D298:G298"/>
    <mergeCell ref="D390:G390"/>
    <mergeCell ref="D414:G414"/>
    <mergeCell ref="D419:G419"/>
    <mergeCell ref="D430:G430"/>
    <mergeCell ref="D437:G437"/>
    <mergeCell ref="D445:G445"/>
    <mergeCell ref="D322:G322"/>
    <mergeCell ref="D333:G333"/>
    <mergeCell ref="D346:G346"/>
    <mergeCell ref="D349:G349"/>
    <mergeCell ref="D381:G381"/>
    <mergeCell ref="D469:G469"/>
    <mergeCell ref="D480:G480"/>
    <mergeCell ref="D493:G493"/>
    <mergeCell ref="D496:G496"/>
    <mergeCell ref="D526:G526"/>
    <mergeCell ref="D448:G448"/>
    <mergeCell ref="D450:G450"/>
    <mergeCell ref="D457:G457"/>
    <mergeCell ref="D458:G458"/>
    <mergeCell ref="D463:G463"/>
    <mergeCell ref="D466:G466"/>
    <mergeCell ref="D593:G593"/>
    <mergeCell ref="D595:G595"/>
    <mergeCell ref="D602:G602"/>
    <mergeCell ref="D603:G603"/>
    <mergeCell ref="D608:G608"/>
    <mergeCell ref="D611:G611"/>
    <mergeCell ref="D535:G535"/>
    <mergeCell ref="D559:G559"/>
    <mergeCell ref="D564:G564"/>
    <mergeCell ref="D575:G575"/>
    <mergeCell ref="D582:G582"/>
    <mergeCell ref="D590:G590"/>
    <mergeCell ref="D683:G683"/>
    <mergeCell ref="D706:G706"/>
    <mergeCell ref="D711:G711"/>
    <mergeCell ref="D722:G722"/>
    <mergeCell ref="D730:G730"/>
    <mergeCell ref="D738:G738"/>
    <mergeCell ref="D614:G614"/>
    <mergeCell ref="D625:G625"/>
    <mergeCell ref="D638:G638"/>
    <mergeCell ref="D641:G641"/>
    <mergeCell ref="D674:G674"/>
    <mergeCell ref="D762:G762"/>
    <mergeCell ref="D773:G773"/>
    <mergeCell ref="D786:G786"/>
    <mergeCell ref="D789:G789"/>
    <mergeCell ref="D821:G821"/>
    <mergeCell ref="D830:G830"/>
    <mergeCell ref="D741:G741"/>
    <mergeCell ref="D743:G743"/>
    <mergeCell ref="D750:G750"/>
    <mergeCell ref="D751:G751"/>
    <mergeCell ref="D756:G756"/>
    <mergeCell ref="D759:G759"/>
    <mergeCell ref="D889:G889"/>
    <mergeCell ref="D896:G896"/>
    <mergeCell ref="D897:G897"/>
    <mergeCell ref="D902:G902"/>
    <mergeCell ref="D905:G905"/>
    <mergeCell ref="D908:G908"/>
    <mergeCell ref="D853:G853"/>
    <mergeCell ref="D858:G858"/>
    <mergeCell ref="D869:G869"/>
    <mergeCell ref="D877:G877"/>
    <mergeCell ref="D885:G885"/>
    <mergeCell ref="D887:G887"/>
    <mergeCell ref="D1001:G1001"/>
    <mergeCell ref="D1006:G1006"/>
    <mergeCell ref="D1017:G1017"/>
    <mergeCell ref="D1025:G1025"/>
    <mergeCell ref="D1033:G1033"/>
    <mergeCell ref="D1036:G1036"/>
    <mergeCell ref="D919:G919"/>
    <mergeCell ref="D932:G932"/>
    <mergeCell ref="D935:G935"/>
    <mergeCell ref="D968:G968"/>
    <mergeCell ref="D977:G977"/>
    <mergeCell ref="D1068:G1068"/>
    <mergeCell ref="D1081:G1081"/>
    <mergeCell ref="D1084:G1084"/>
    <mergeCell ref="D1116:G1116"/>
    <mergeCell ref="D1125:G1125"/>
    <mergeCell ref="D1038:G1038"/>
    <mergeCell ref="D1045:G1045"/>
    <mergeCell ref="D1046:G1046"/>
    <mergeCell ref="D1051:G1051"/>
    <mergeCell ref="D1054:G1054"/>
    <mergeCell ref="D1057:G1057"/>
    <mergeCell ref="D1186:G1186"/>
    <mergeCell ref="D1193:G1193"/>
    <mergeCell ref="D1194:G1194"/>
    <mergeCell ref="D1199:G1199"/>
    <mergeCell ref="D1202:G1202"/>
    <mergeCell ref="D1207:G1207"/>
    <mergeCell ref="D1149:G1149"/>
    <mergeCell ref="D1154:G1154"/>
    <mergeCell ref="D1165:G1165"/>
    <mergeCell ref="D1173:G1173"/>
    <mergeCell ref="D1181:G1181"/>
    <mergeCell ref="D1184:G1184"/>
    <mergeCell ref="D1274:G1274"/>
    <mergeCell ref="D1285:G1285"/>
    <mergeCell ref="D1293:G1293"/>
    <mergeCell ref="D1301:G1301"/>
    <mergeCell ref="D1304:G1304"/>
    <mergeCell ref="D1306:G1306"/>
    <mergeCell ref="D1214:G1214"/>
    <mergeCell ref="D1217:G1217"/>
    <mergeCell ref="D1236:G1236"/>
    <mergeCell ref="D1245:G1245"/>
    <mergeCell ref="D1269:G1269"/>
    <mergeCell ref="D1349:G1349"/>
    <mergeCell ref="D1352:G1352"/>
    <mergeCell ref="D1385:G1385"/>
    <mergeCell ref="D1394:G1394"/>
    <mergeCell ref="D1418:G1418"/>
    <mergeCell ref="D1313:G1313"/>
    <mergeCell ref="D1314:G1314"/>
    <mergeCell ref="D1319:G1319"/>
    <mergeCell ref="D1322:G1322"/>
    <mergeCell ref="D1325:G1325"/>
    <mergeCell ref="D1336:G1336"/>
    <mergeCell ref="D1462:G1462"/>
    <mergeCell ref="D1463:G1463"/>
    <mergeCell ref="D1466:G1466"/>
    <mergeCell ref="D1469:G1469"/>
    <mergeCell ref="D1474:G1474"/>
    <mergeCell ref="D1481:G1481"/>
    <mergeCell ref="D1423:G1423"/>
    <mergeCell ref="D1434:G1434"/>
    <mergeCell ref="D1442:G1442"/>
    <mergeCell ref="D1450:G1450"/>
    <mergeCell ref="D1453:G1453"/>
    <mergeCell ref="D1455:G1455"/>
    <mergeCell ref="D1558:G1558"/>
    <mergeCell ref="D1565:G1565"/>
    <mergeCell ref="D1572:G1572"/>
    <mergeCell ref="D1575:G1575"/>
    <mergeCell ref="D1577:G1577"/>
    <mergeCell ref="D1584:G1584"/>
    <mergeCell ref="D1484:G1484"/>
    <mergeCell ref="D1507:G1507"/>
    <mergeCell ref="D1516:G1516"/>
    <mergeCell ref="D1542:G1542"/>
    <mergeCell ref="D1547:G1547"/>
    <mergeCell ref="D1623:G1623"/>
    <mergeCell ref="D1656:G1656"/>
    <mergeCell ref="D1666:G1666"/>
    <mergeCell ref="D1690:G1690"/>
    <mergeCell ref="D1695:G1695"/>
    <mergeCell ref="D1706:G1706"/>
    <mergeCell ref="D1585:G1585"/>
    <mergeCell ref="D1590:G1590"/>
    <mergeCell ref="D1593:G1593"/>
    <mergeCell ref="D1596:G1596"/>
    <mergeCell ref="D1607:G1607"/>
    <mergeCell ref="D1620:G1620"/>
    <mergeCell ref="D1740:G1740"/>
    <mergeCell ref="D1743:G1743"/>
    <mergeCell ref="D1746:G1746"/>
    <mergeCell ref="D1757:G1757"/>
    <mergeCell ref="D1770:G1770"/>
    <mergeCell ref="D1773:G1773"/>
    <mergeCell ref="D1714:G1714"/>
    <mergeCell ref="D1722:G1722"/>
    <mergeCell ref="D1725:G1725"/>
    <mergeCell ref="D1727:G1727"/>
    <mergeCell ref="D1734:G1734"/>
    <mergeCell ref="D1735:G1735"/>
    <mergeCell ref="D1873:G1873"/>
    <mergeCell ref="D1876:G1876"/>
    <mergeCell ref="D1878:G1878"/>
    <mergeCell ref="D1885:G1885"/>
    <mergeCell ref="D1886:G1886"/>
    <mergeCell ref="D1891:G1891"/>
    <mergeCell ref="D1807:G1807"/>
    <mergeCell ref="D1817:G1817"/>
    <mergeCell ref="D1841:G1841"/>
    <mergeCell ref="D1846:G1846"/>
    <mergeCell ref="D1857:G1857"/>
    <mergeCell ref="D1865:G1865"/>
    <mergeCell ref="D1967:G1967"/>
    <mergeCell ref="D1991:G1991"/>
    <mergeCell ref="D1996:G1996"/>
    <mergeCell ref="D2007:G2007"/>
    <mergeCell ref="D2015:G2015"/>
    <mergeCell ref="D2023:G2023"/>
    <mergeCell ref="D1894:G1894"/>
    <mergeCell ref="D1897:G1897"/>
    <mergeCell ref="D1908:G1908"/>
    <mergeCell ref="D1921:G1921"/>
    <mergeCell ref="D1924:G1924"/>
    <mergeCell ref="D1957:G1957"/>
    <mergeCell ref="D2047:G2047"/>
    <mergeCell ref="D2058:G2058"/>
    <mergeCell ref="D2071:G2071"/>
    <mergeCell ref="D2074:G2074"/>
    <mergeCell ref="D2107:G2107"/>
    <mergeCell ref="D2116:G2116"/>
    <mergeCell ref="D2026:G2026"/>
    <mergeCell ref="D2028:G2028"/>
    <mergeCell ref="D2035:G2035"/>
    <mergeCell ref="D2036:G2036"/>
    <mergeCell ref="D2041:G2041"/>
    <mergeCell ref="D2044:G2044"/>
    <mergeCell ref="D2140:G2140"/>
    <mergeCell ref="D2145:G2145"/>
    <mergeCell ref="D2156:G2156"/>
    <mergeCell ref="D2164:G2164"/>
    <mergeCell ref="A2185:L2185"/>
    <mergeCell ref="D2172:G2172"/>
    <mergeCell ref="D2174:G2174"/>
    <mergeCell ref="D2176:G2176"/>
    <mergeCell ref="H2183:I2183"/>
  </mergeCells>
  <phoneticPr fontId="0" type="noConversion"/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Stavební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Vorel</dc:creator>
  <cp:lastModifiedBy>Miroslav Vorel</cp:lastModifiedBy>
  <dcterms:created xsi:type="dcterms:W3CDTF">2017-10-03T05:48:29Z</dcterms:created>
  <dcterms:modified xsi:type="dcterms:W3CDTF">2017-11-26T21:46:33Z</dcterms:modified>
</cp:coreProperties>
</file>